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<sst xmlns="http://schemas.openxmlformats.org/spreadsheetml/2006/main" count="78" uniqueCount="73">
  <si>
    <t>Simple Interest Calculator</t>
  </si>
  <si>
    <t>Calculate interest using the simple interest formula: I = P x R x T</t>
  </si>
  <si>
    <t>by FinancialAha.com</t>
  </si>
  <si>
    <t>YOUR INPUTS</t>
  </si>
  <si>
    <t>Principal (P):</t>
  </si>
  <si>
    <t>The initial amount</t>
  </si>
  <si>
    <t>Annual Rate (R):</t>
  </si>
  <si>
    <t>Annual interest rate</t>
  </si>
  <si>
    <t>Time in Years (T):</t>
  </si>
  <si>
    <t>Number of years (e.g., 2.5 for 30 months)</t>
  </si>
  <si>
    <t>RESULTS</t>
  </si>
  <si>
    <t>Total Interest (I):</t>
  </si>
  <si>
    <t>P x R x T</t>
  </si>
  <si>
    <t>Final Amount (P + I):</t>
  </si>
  <si>
    <t>Principal plus total interest</t>
  </si>
  <si>
    <t>Daily Interest:</t>
  </si>
  <si>
    <t>P x R / 365</t>
  </si>
  <si>
    <t>Monthly Interest:</t>
  </si>
  <si>
    <t>P x R / 12</t>
  </si>
  <si>
    <t>Yearly Interest:</t>
  </si>
  <si>
    <t>P x R</t>
  </si>
  <si>
    <t>Simple Interest Formula:  I = P x R x T   where P = Principal, R = Annual Rate, T = Time in Years</t>
  </si>
  <si>
    <t>INTEREST ACCRUAL BY YEAR</t>
  </si>
  <si>
    <t>Year</t>
  </si>
  <si>
    <t>Interest This Year</t>
  </si>
  <si>
    <t>Cumulative Interest</t>
  </si>
  <si>
    <t>Total Value</t>
  </si>
  <si>
    <t>Created with FinancialAha.com - Free financial tools and templates</t>
  </si>
  <si>
    <t>Get a premium spreadsheet from FinancialAha.com</t>
  </si>
  <si>
    <t>How to Use This Template</t>
  </si>
  <si>
    <t>A quick guide to the Simple Interest Calculator.</t>
  </si>
  <si>
    <t>GETTING STARTED</t>
  </si>
  <si>
    <t>1. Enter the Principal amount (the starting amount of money)</t>
  </si>
  <si>
    <t>2. Enter the Annual Interest Rate as a percentage</t>
  </si>
  <si>
    <t>3. Enter the Time in years (use decimals for partial years, e.g., 2.5 for 2 years 6 months)</t>
  </si>
  <si>
    <t>4. Results and the accrual table update automatically</t>
  </si>
  <si>
    <t>WHAT IS SIMPLE INTEREST?</t>
  </si>
  <si>
    <t>Simple interest is calculated only on the original principal amount.</t>
  </si>
  <si>
    <t>Unlike compound interest, it does not earn "interest on interest."</t>
  </si>
  <si>
    <t>The formula is: I = P x R x T</t>
  </si>
  <si>
    <t/>
  </si>
  <si>
    <t>P = Principal (the initial amount)</t>
  </si>
  <si>
    <t>R = Annual interest rate (as a decimal)</t>
  </si>
  <si>
    <t>T = Time in years</t>
  </si>
  <si>
    <t>Example: $10,000 at 5% for 3 years = $10,000 x 0.05 x 3 = $1,500 in interest</t>
  </si>
  <si>
    <t>SIMPLE VS COMPOUND INTEREST</t>
  </si>
  <si>
    <t>Simple interest: Interest is calculated only on the original principal.</t>
  </si>
  <si>
    <t>Compound interest: Interest is calculated on the principal plus any accumulated interest.</t>
  </si>
  <si>
    <t>Simple interest is commonly used for:</t>
  </si>
  <si>
    <t xml:space="preserve">  - Short-term loans and notes</t>
  </si>
  <si>
    <t xml:space="preserve">  - Car loans (some types)</t>
  </si>
  <si>
    <t xml:space="preserve">  - Treasury bills and some bonds</t>
  </si>
  <si>
    <t xml:space="preserve">  - Personal loans (some types)</t>
  </si>
  <si>
    <t>Compound interest is more common for:</t>
  </si>
  <si>
    <t xml:space="preserve">  - Savings accounts and CDs</t>
  </si>
  <si>
    <t xml:space="preserve">  - Credit cards</t>
  </si>
  <si>
    <t xml:space="preserve">  - Mortgages</t>
  </si>
  <si>
    <t xml:space="preserve">  - Most investment returns</t>
  </si>
  <si>
    <t>UNDERSTANDING THE RESULTS</t>
  </si>
  <si>
    <t>Total Interest: The total amount of interest earned or owed over the full period.</t>
  </si>
  <si>
    <t>Final Amount: Your principal plus all the interest (what you end up with or owe).</t>
  </si>
  <si>
    <t>Daily Interest: How much interest accrues each day.</t>
  </si>
  <si>
    <t>Monthly Interest: How much interest accrues each month.</t>
  </si>
  <si>
    <t>Yearly Interest: How much interest accrues each year.</t>
  </si>
  <si>
    <t>The accrual table shows the running total year by year.</t>
  </si>
  <si>
    <t>TIPS</t>
  </si>
  <si>
    <t>For time periods in months, divide by 12 (e.g., 18 months = 1.5 years).</t>
  </si>
  <si>
    <t>For time periods in days, divide by 365 (e.g., 90 days = 0.2466 years).</t>
  </si>
  <si>
    <t>Simple interest grows in a straight line - the yearly interest amount is always the same.</t>
  </si>
  <si>
    <t>This makes it easy to calculate interest for any time period.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</si>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</sst>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.##"/>
    <numFmt numFmtId="166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i/>
      <color rgb="7C8494"/>
      <sz val="9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5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center" indent="1"/>
    </xf>
    <xf numFmtId="164" fontId="6" fillId="2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 indent="1"/>
    </xf>
    <xf numFmtId="10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6" fontId="8" fillId="3" borderId="3" xfId="0" applyNumberFormat="1" applyFont="1" applyFill="1" applyBorder="1" applyAlignment="1" applyProtection="1">
      <alignment horizontal="center" vertical="center"/>
    </xf>
    <xf numFmtId="166" fontId="9" fillId="3" borderId="3" xfId="0" applyNumberFormat="1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10" fillId="4" borderId="0" xfId="0" applyFont="1" applyFill="1" applyAlignment="1" applyProtection="1">
      <alignment horizontal="left" vertical="center" wrapText="1" indent="1"/>
    </xf>
    <xf numFmtId="0" fontId="10" fillId="4" borderId="0" xfId="0" applyFont="1" applyFill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indent="1"/>
    </xf>
    <xf numFmtId="166" fontId="6" fillId="0" borderId="4" xfId="0" applyNumberFormat="1" applyFont="1" applyBorder="1" applyAlignment="1" applyProtection="1">
      <alignment horizontal="right" vertical="center"/>
    </xf>
    <xf numFmtId="0" fontId="6" fillId="5" borderId="4" xfId="0" applyFont="1" applyFill="1" applyBorder="1" applyAlignment="1" applyProtection="1">
      <alignment vertical="center" indent="1"/>
    </xf>
    <xf numFmtId="166" fontId="6" fillId="5" borderId="4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E4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24" customWidth="1"/>
    <col min="3" max="5" width="18" customWidth="1"/>
    <col min="6" max="6" width="3" customWidth="1"/>
    <col min="8" max="8" width="20" customWidth="1"/>
  </cols>
  <sheetData>
    <row r="1" ht="56" customHeight="1" spans="2:5" x14ac:dyDescent="0.25">
      <c r="B1" s="1" t="s">
        <v>0</v>
      </c>
      <c r="C1" s="1"/>
      <c r="D1" s="1"/>
      <c r="E1" s="1"/>
    </row>
    <row r="2" ht="20" customHeight="1" spans="2:5" x14ac:dyDescent="0.25">
      <c r="B2" s="2" t="s">
        <v>1</v>
      </c>
      <c r="C2" s="2"/>
      <c r="D2" s="2"/>
      <c r="E2" s="3" t="s">
        <v>2</v>
      </c>
    </row>
    <row r="3" ht="10" customHeight="1" x14ac:dyDescent="0.25"/>
    <row r="4" ht="28" customHeight="1" spans="1:5" x14ac:dyDescent="0.25">
      <c r="A4" s="4" t="s">
        <v>3</v>
      </c>
      <c r="B4" s="5"/>
      <c r="C4" s="5"/>
      <c r="D4" s="5"/>
      <c r="E4" s="5"/>
    </row>
    <row r="5" ht="26" customHeight="1" spans="2:5" x14ac:dyDescent="0.25">
      <c r="B5" s="6" t="s">
        <v>4</v>
      </c>
      <c r="C5" s="7">
        <v>10000</v>
      </c>
      <c r="D5" s="8" t="s">
        <v>5</v>
      </c>
      <c r="E5" s="8"/>
    </row>
    <row r="6" ht="26" customHeight="1" spans="2:5" x14ac:dyDescent="0.25">
      <c r="B6" s="6" t="s">
        <v>6</v>
      </c>
      <c r="C6" s="9">
        <v>0.05</v>
      </c>
      <c r="D6" s="8" t="s">
        <v>7</v>
      </c>
      <c r="E6" s="8"/>
    </row>
    <row r="7" ht="26" customHeight="1" spans="2:5" x14ac:dyDescent="0.25">
      <c r="B7" s="6" t="s">
        <v>8</v>
      </c>
      <c r="C7" s="10">
        <v>5</v>
      </c>
      <c r="D7" s="8" t="s">
        <v>9</v>
      </c>
      <c r="E7" s="8"/>
    </row>
    <row r="8" ht="14" customHeight="1" x14ac:dyDescent="0.25"/>
    <row r="9" ht="28" customHeight="1" spans="1:5" x14ac:dyDescent="0.25">
      <c r="A9" s="4" t="s">
        <v>10</v>
      </c>
      <c r="B9" s="5"/>
      <c r="C9" s="5"/>
      <c r="D9" s="5"/>
      <c r="E9" s="5"/>
    </row>
    <row r="10" ht="36" customHeight="1" spans="2:5" x14ac:dyDescent="0.25">
      <c r="B10" s="6" t="s">
        <v>11</v>
      </c>
      <c r="C10" s="11">
        <f>C5*C6*C7</f>
        <v>2500</v>
      </c>
      <c r="D10" s="8" t="s">
        <v>12</v>
      </c>
      <c r="E10" s="8"/>
    </row>
    <row r="11" ht="36" customHeight="1" spans="2:5" x14ac:dyDescent="0.25">
      <c r="B11" s="6" t="s">
        <v>13</v>
      </c>
      <c r="C11" s="11">
        <f>C5+C11</f>
        <v>12500</v>
      </c>
      <c r="D11" s="8" t="s">
        <v>14</v>
      </c>
      <c r="E11" s="8"/>
    </row>
    <row r="12" ht="6" customHeight="1" x14ac:dyDescent="0.25"/>
    <row r="13" ht="26" customHeight="1" spans="2:5" x14ac:dyDescent="0.25">
      <c r="B13" s="6" t="s">
        <v>15</v>
      </c>
      <c r="C13" s="12">
        <f>ROUND(C5*C6/365,2)</f>
        <v>1.37</v>
      </c>
      <c r="D13" s="8" t="s">
        <v>16</v>
      </c>
      <c r="E13" s="8"/>
    </row>
    <row r="14" ht="26" customHeight="1" spans="2:5" x14ac:dyDescent="0.25">
      <c r="B14" s="6" t="s">
        <v>17</v>
      </c>
      <c r="C14" s="12">
        <f>ROUND(C5*C6/12,2)</f>
        <v>41.67</v>
      </c>
      <c r="D14" s="8" t="s">
        <v>18</v>
      </c>
      <c r="E14" s="8"/>
    </row>
    <row r="15" ht="26" customHeight="1" spans="2:5" x14ac:dyDescent="0.25">
      <c r="B15" s="6" t="s">
        <v>19</v>
      </c>
      <c r="C15" s="12">
        <f>ROUND(C5*C6,2)</f>
        <v>500</v>
      </c>
      <c r="D15" s="8" t="s">
        <v>20</v>
      </c>
      <c r="E15" s="8"/>
    </row>
    <row r="16" ht="14" customHeight="1" x14ac:dyDescent="0.25"/>
    <row r="17" ht="40" customHeight="1" spans="2:5" x14ac:dyDescent="0.25">
      <c r="B17" s="13" t="s">
        <v>21</v>
      </c>
      <c r="C17" s="13"/>
      <c r="D17" s="13"/>
      <c r="E17" s="13"/>
    </row>
    <row r="18" ht="14" customHeight="1" x14ac:dyDescent="0.25"/>
    <row r="19" ht="28" customHeight="1" spans="1:5" x14ac:dyDescent="0.25">
      <c r="A19" s="4" t="s">
        <v>22</v>
      </c>
      <c r="B19" s="5"/>
      <c r="C19" s="5"/>
      <c r="D19" s="5"/>
      <c r="E19" s="5"/>
    </row>
    <row r="20" ht="32" customHeight="1" spans="2:5" x14ac:dyDescent="0.25">
      <c r="B20" s="14" t="s">
        <v>23</v>
      </c>
      <c r="C20" s="15" t="s">
        <v>24</v>
      </c>
      <c r="D20" s="15" t="s">
        <v>25</v>
      </c>
      <c r="E20" s="15" t="s">
        <v>26</v>
      </c>
    </row>
    <row r="21" ht="26" customHeight="1" spans="2:5" x14ac:dyDescent="0.25">
      <c r="B21" s="16">
        <f>IF(1&lt;=C7,1,"")</f>
        <v>1</v>
      </c>
      <c r="C21" s="17">
        <f>IF(1&lt;=C7,ROUND(C5*C6,2),IF(1-1&lt;C7,ROUND(C5*C6*(C7-0),2),""))</f>
        <v>500</v>
      </c>
      <c r="D21" s="17">
        <f>IF(1&lt;=C7,ROUND(C5*C6*1,2),IF(1-1&lt;C7,ROUND(C5*C6*C7,2),""))</f>
        <v>500</v>
      </c>
      <c r="E21" s="17">
        <f>IF(1&lt;=C7,ROUND(C5+C5*C6*1,2),IF(1-1&lt;C7,ROUND(C5+C5*C6*C7,2),""))</f>
        <v>10500</v>
      </c>
    </row>
    <row r="22" ht="26" customHeight="1" spans="2:5" x14ac:dyDescent="0.25">
      <c r="B22" s="18">
        <f>IF(2&lt;=C7,2,"")</f>
        <v>2</v>
      </c>
      <c r="C22" s="19">
        <f>IF(2&lt;=C7,ROUND(C5*C6,2),IF(2-1&lt;C7,ROUND(C5*C6*(C7-1),2),""))</f>
        <v>500</v>
      </c>
      <c r="D22" s="19">
        <f>IF(2&lt;=C7,ROUND(C5*C6*2,2),IF(2-1&lt;C7,ROUND(C5*C6*C7,2),""))</f>
        <v>1000</v>
      </c>
      <c r="E22" s="19">
        <f>IF(2&lt;=C7,ROUND(C5+C5*C6*2,2),IF(2-1&lt;C7,ROUND(C5+C5*C6*C7,2),""))</f>
        <v>11000</v>
      </c>
    </row>
    <row r="23" ht="26" customHeight="1" spans="2:5" x14ac:dyDescent="0.25">
      <c r="B23" s="16">
        <f>IF(3&lt;=C7,3,"")</f>
        <v>3</v>
      </c>
      <c r="C23" s="17">
        <f>IF(3&lt;=C7,ROUND(C5*C6,2),IF(3-1&lt;C7,ROUND(C5*C6*(C7-2),2),""))</f>
        <v>500</v>
      </c>
      <c r="D23" s="17">
        <f>IF(3&lt;=C7,ROUND(C5*C6*3,2),IF(3-1&lt;C7,ROUND(C5*C6*C7,2),""))</f>
        <v>1500</v>
      </c>
      <c r="E23" s="17">
        <f>IF(3&lt;=C7,ROUND(C5+C5*C6*3,2),IF(3-1&lt;C7,ROUND(C5+C5*C6*C7,2),""))</f>
        <v>11500</v>
      </c>
    </row>
    <row r="24" ht="26" customHeight="1" spans="2:5" x14ac:dyDescent="0.25">
      <c r="B24" s="18">
        <f>IF(4&lt;=C7,4,"")</f>
        <v>4</v>
      </c>
      <c r="C24" s="19">
        <f>IF(4&lt;=C7,ROUND(C5*C6,2),IF(4-1&lt;C7,ROUND(C5*C6*(C7-3),2),""))</f>
        <v>500</v>
      </c>
      <c r="D24" s="19">
        <f>IF(4&lt;=C7,ROUND(C5*C6*4,2),IF(4-1&lt;C7,ROUND(C5*C6*C7,2),""))</f>
        <v>2000</v>
      </c>
      <c r="E24" s="19">
        <f>IF(4&lt;=C7,ROUND(C5+C5*C6*4,2),IF(4-1&lt;C7,ROUND(C5+C5*C6*C7,2),""))</f>
        <v>12000</v>
      </c>
    </row>
    <row r="25" ht="26" customHeight="1" spans="2:5" x14ac:dyDescent="0.25">
      <c r="B25" s="16">
        <f>IF(5&lt;=C7,5,"")</f>
        <v>5</v>
      </c>
      <c r="C25" s="17">
        <f>IF(5&lt;=C7,ROUND(C5*C6,2),IF(5-1&lt;C7,ROUND(C5*C6*(C7-4),2),""))</f>
        <v>500</v>
      </c>
      <c r="D25" s="17">
        <f>IF(5&lt;=C7,ROUND(C5*C6*5,2),IF(5-1&lt;C7,ROUND(C5*C6*C7,2),""))</f>
        <v>2500</v>
      </c>
      <c r="E25" s="17">
        <f>IF(5&lt;=C7,ROUND(C5+C5*C6*5,2),IF(5-1&lt;C7,ROUND(C5+C5*C6*C7,2),""))</f>
        <v>12500</v>
      </c>
    </row>
    <row r="26" ht="26" customHeight="1" spans="2:5" x14ac:dyDescent="0.25">
      <c r="B26" s="18" t="str">
        <f>IF(6&lt;=C7,6,"")</f>
        <v> </v>
      </c>
      <c r="C26" s="19" t="str">
        <f>IF(6&lt;=C7,ROUND(C5*C6,2),IF(6-1&lt;C7,ROUND(C5*C6*(C7-5),2),""))</f>
        <v> </v>
      </c>
      <c r="D26" s="19" t="str">
        <f>IF(6&lt;=C7,ROUND(C5*C6*6,2),IF(6-1&lt;C7,ROUND(C5*C6*C7,2),""))</f>
        <v> </v>
      </c>
      <c r="E26" s="19" t="str">
        <f>IF(6&lt;=C7,ROUND(C5+C5*C6*6,2),IF(6-1&lt;C7,ROUND(C5+C5*C6*C7,2),""))</f>
        <v> </v>
      </c>
    </row>
    <row r="27" ht="26" customHeight="1" spans="2:5" x14ac:dyDescent="0.25">
      <c r="B27" s="16" t="str">
        <f>IF(7&lt;=C7,7,"")</f>
        <v> </v>
      </c>
      <c r="C27" s="17" t="str">
        <f>IF(7&lt;=C7,ROUND(C5*C6,2),IF(7-1&lt;C7,ROUND(C5*C6*(C7-6),2),""))</f>
        <v> </v>
      </c>
      <c r="D27" s="17" t="str">
        <f>IF(7&lt;=C7,ROUND(C5*C6*7,2),IF(7-1&lt;C7,ROUND(C5*C6*C7,2),""))</f>
        <v> </v>
      </c>
      <c r="E27" s="17" t="str">
        <f>IF(7&lt;=C7,ROUND(C5+C5*C6*7,2),IF(7-1&lt;C7,ROUND(C5+C5*C6*C7,2),""))</f>
        <v> </v>
      </c>
    </row>
    <row r="28" ht="26" customHeight="1" spans="2:5" x14ac:dyDescent="0.25">
      <c r="B28" s="18" t="str">
        <f>IF(8&lt;=C7,8,"")</f>
        <v> </v>
      </c>
      <c r="C28" s="19" t="str">
        <f>IF(8&lt;=C7,ROUND(C5*C6,2),IF(8-1&lt;C7,ROUND(C5*C6*(C7-7),2),""))</f>
        <v> </v>
      </c>
      <c r="D28" s="19" t="str">
        <f>IF(8&lt;=C7,ROUND(C5*C6*8,2),IF(8-1&lt;C7,ROUND(C5*C6*C7,2),""))</f>
        <v> </v>
      </c>
      <c r="E28" s="19" t="str">
        <f>IF(8&lt;=C7,ROUND(C5+C5*C6*8,2),IF(8-1&lt;C7,ROUND(C5+C5*C6*C7,2),""))</f>
        <v> </v>
      </c>
    </row>
    <row r="29" ht="26" customHeight="1" spans="2:5" x14ac:dyDescent="0.25">
      <c r="B29" s="16" t="str">
        <f>IF(9&lt;=C7,9,"")</f>
        <v> </v>
      </c>
      <c r="C29" s="17" t="str">
        <f>IF(9&lt;=C7,ROUND(C5*C6,2),IF(9-1&lt;C7,ROUND(C5*C6*(C7-8),2),""))</f>
        <v> </v>
      </c>
      <c r="D29" s="17" t="str">
        <f>IF(9&lt;=C7,ROUND(C5*C6*9,2),IF(9-1&lt;C7,ROUND(C5*C6*C7,2),""))</f>
        <v> </v>
      </c>
      <c r="E29" s="17" t="str">
        <f>IF(9&lt;=C7,ROUND(C5+C5*C6*9,2),IF(9-1&lt;C7,ROUND(C5+C5*C6*C7,2),""))</f>
        <v> </v>
      </c>
    </row>
    <row r="30" ht="26" customHeight="1" spans="2:5" x14ac:dyDescent="0.25">
      <c r="B30" s="18" t="str">
        <f>IF(10&lt;=C7,10,"")</f>
        <v> </v>
      </c>
      <c r="C30" s="19" t="str">
        <f>IF(10&lt;=C7,ROUND(C5*C6,2),IF(10-1&lt;C7,ROUND(C5*C6*(C7-9),2),""))</f>
        <v> </v>
      </c>
      <c r="D30" s="19" t="str">
        <f>IF(10&lt;=C7,ROUND(C5*C6*10,2),IF(10-1&lt;C7,ROUND(C5*C6*C7,2),""))</f>
        <v> </v>
      </c>
      <c r="E30" s="19" t="str">
        <f>IF(10&lt;=C7,ROUND(C5+C5*C6*10,2),IF(10-1&lt;C7,ROUND(C5+C5*C6*C7,2),""))</f>
        <v> </v>
      </c>
    </row>
    <row r="31" ht="26" customHeight="1" spans="2:5" x14ac:dyDescent="0.25">
      <c r="B31" s="16" t="str">
        <f>IF(11&lt;=C7,11,"")</f>
        <v> </v>
      </c>
      <c r="C31" s="17" t="str">
        <f>IF(11&lt;=C7,ROUND(C5*C6,2),IF(11-1&lt;C7,ROUND(C5*C6*(C7-10),2),""))</f>
        <v> </v>
      </c>
      <c r="D31" s="17" t="str">
        <f>IF(11&lt;=C7,ROUND(C5*C6*11,2),IF(11-1&lt;C7,ROUND(C5*C6*C7,2),""))</f>
        <v> </v>
      </c>
      <c r="E31" s="17" t="str">
        <f>IF(11&lt;=C7,ROUND(C5+C5*C6*11,2),IF(11-1&lt;C7,ROUND(C5+C5*C6*C7,2),""))</f>
        <v> </v>
      </c>
    </row>
    <row r="32" ht="26" customHeight="1" spans="2:5" x14ac:dyDescent="0.25">
      <c r="B32" s="18" t="str">
        <f>IF(12&lt;=C7,12,"")</f>
        <v> </v>
      </c>
      <c r="C32" s="19" t="str">
        <f>IF(12&lt;=C7,ROUND(C5*C6,2),IF(12-1&lt;C7,ROUND(C5*C6*(C7-11),2),""))</f>
        <v> </v>
      </c>
      <c r="D32" s="19" t="str">
        <f>IF(12&lt;=C7,ROUND(C5*C6*12,2),IF(12-1&lt;C7,ROUND(C5*C6*C7,2),""))</f>
        <v> </v>
      </c>
      <c r="E32" s="19" t="str">
        <f>IF(12&lt;=C7,ROUND(C5+C5*C6*12,2),IF(12-1&lt;C7,ROUND(C5+C5*C6*C7,2),""))</f>
        <v> </v>
      </c>
    </row>
    <row r="33" ht="26" customHeight="1" spans="2:5" x14ac:dyDescent="0.25">
      <c r="B33" s="16" t="str">
        <f>IF(13&lt;=C7,13,"")</f>
        <v> </v>
      </c>
      <c r="C33" s="17" t="str">
        <f>IF(13&lt;=C7,ROUND(C5*C6,2),IF(13-1&lt;C7,ROUND(C5*C6*(C7-12),2),""))</f>
        <v> </v>
      </c>
      <c r="D33" s="17" t="str">
        <f>IF(13&lt;=C7,ROUND(C5*C6*13,2),IF(13-1&lt;C7,ROUND(C5*C6*C7,2),""))</f>
        <v> </v>
      </c>
      <c r="E33" s="17" t="str">
        <f>IF(13&lt;=C7,ROUND(C5+C5*C6*13,2),IF(13-1&lt;C7,ROUND(C5+C5*C6*C7,2),""))</f>
        <v> </v>
      </c>
    </row>
    <row r="34" ht="26" customHeight="1" spans="2:5" x14ac:dyDescent="0.25">
      <c r="B34" s="18" t="str">
        <f>IF(14&lt;=C7,14,"")</f>
        <v> </v>
      </c>
      <c r="C34" s="19" t="str">
        <f>IF(14&lt;=C7,ROUND(C5*C6,2),IF(14-1&lt;C7,ROUND(C5*C6*(C7-13),2),""))</f>
        <v> </v>
      </c>
      <c r="D34" s="19" t="str">
        <f>IF(14&lt;=C7,ROUND(C5*C6*14,2),IF(14-1&lt;C7,ROUND(C5*C6*C7,2),""))</f>
        <v> </v>
      </c>
      <c r="E34" s="19" t="str">
        <f>IF(14&lt;=C7,ROUND(C5+C5*C6*14,2),IF(14-1&lt;C7,ROUND(C5+C5*C6*C7,2),""))</f>
        <v> </v>
      </c>
    </row>
    <row r="35" ht="26" customHeight="1" spans="2:5" x14ac:dyDescent="0.25">
      <c r="B35" s="16" t="str">
        <f>IF(15&lt;=C7,15,"")</f>
        <v> </v>
      </c>
      <c r="C35" s="17" t="str">
        <f>IF(15&lt;=C7,ROUND(C5*C6,2),IF(15-1&lt;C7,ROUND(C5*C6*(C7-14),2),""))</f>
        <v> </v>
      </c>
      <c r="D35" s="17" t="str">
        <f>IF(15&lt;=C7,ROUND(C5*C6*15,2),IF(15-1&lt;C7,ROUND(C5*C6*C7,2),""))</f>
        <v> </v>
      </c>
      <c r="E35" s="17" t="str">
        <f>IF(15&lt;=C7,ROUND(C5+C5*C6*15,2),IF(15-1&lt;C7,ROUND(C5+C5*C6*C7,2),""))</f>
        <v> </v>
      </c>
    </row>
    <row r="36" ht="26" customHeight="1" spans="2:5" x14ac:dyDescent="0.25">
      <c r="B36" s="18" t="str">
        <f>IF(16&lt;=C7,16,"")</f>
        <v> </v>
      </c>
      <c r="C36" s="19" t="str">
        <f>IF(16&lt;=C7,ROUND(C5*C6,2),IF(16-1&lt;C7,ROUND(C5*C6*(C7-15),2),""))</f>
        <v> </v>
      </c>
      <c r="D36" s="19" t="str">
        <f>IF(16&lt;=C7,ROUND(C5*C6*16,2),IF(16-1&lt;C7,ROUND(C5*C6*C7,2),""))</f>
        <v> </v>
      </c>
      <c r="E36" s="19" t="str">
        <f>IF(16&lt;=C7,ROUND(C5+C5*C6*16,2),IF(16-1&lt;C7,ROUND(C5+C5*C6*C7,2),""))</f>
        <v> </v>
      </c>
    </row>
    <row r="37" ht="26" customHeight="1" spans="2:5" x14ac:dyDescent="0.25">
      <c r="B37" s="16" t="str">
        <f>IF(17&lt;=C7,17,"")</f>
        <v> </v>
      </c>
      <c r="C37" s="17" t="str">
        <f>IF(17&lt;=C7,ROUND(C5*C6,2),IF(17-1&lt;C7,ROUND(C5*C6*(C7-16),2),""))</f>
        <v> </v>
      </c>
      <c r="D37" s="17" t="str">
        <f>IF(17&lt;=C7,ROUND(C5*C6*17,2),IF(17-1&lt;C7,ROUND(C5*C6*C7,2),""))</f>
        <v> </v>
      </c>
      <c r="E37" s="17" t="str">
        <f>IF(17&lt;=C7,ROUND(C5+C5*C6*17,2),IF(17-1&lt;C7,ROUND(C5+C5*C6*C7,2),""))</f>
        <v> </v>
      </c>
    </row>
    <row r="38" ht="26" customHeight="1" spans="2:5" x14ac:dyDescent="0.25">
      <c r="B38" s="18" t="str">
        <f>IF(18&lt;=C7,18,"")</f>
        <v> </v>
      </c>
      <c r="C38" s="19" t="str">
        <f>IF(18&lt;=C7,ROUND(C5*C6,2),IF(18-1&lt;C7,ROUND(C5*C6*(C7-17),2),""))</f>
        <v> </v>
      </c>
      <c r="D38" s="19" t="str">
        <f>IF(18&lt;=C7,ROUND(C5*C6*18,2),IF(18-1&lt;C7,ROUND(C5*C6*C7,2),""))</f>
        <v> </v>
      </c>
      <c r="E38" s="19" t="str">
        <f>IF(18&lt;=C7,ROUND(C5+C5*C6*18,2),IF(18-1&lt;C7,ROUND(C5+C5*C6*C7,2),""))</f>
        <v> </v>
      </c>
    </row>
    <row r="39" ht="26" customHeight="1" spans="2:5" x14ac:dyDescent="0.25">
      <c r="B39" s="16" t="str">
        <f>IF(19&lt;=C7,19,"")</f>
        <v> </v>
      </c>
      <c r="C39" s="17" t="str">
        <f>IF(19&lt;=C7,ROUND(C5*C6,2),IF(19-1&lt;C7,ROUND(C5*C6*(C7-18),2),""))</f>
        <v> </v>
      </c>
      <c r="D39" s="17" t="str">
        <f>IF(19&lt;=C7,ROUND(C5*C6*19,2),IF(19-1&lt;C7,ROUND(C5*C6*C7,2),""))</f>
        <v> </v>
      </c>
      <c r="E39" s="17" t="str">
        <f>IF(19&lt;=C7,ROUND(C5+C5*C6*19,2),IF(19-1&lt;C7,ROUND(C5+C5*C6*C7,2),""))</f>
        <v> </v>
      </c>
    </row>
    <row r="40" ht="26" customHeight="1" spans="2:5" x14ac:dyDescent="0.25">
      <c r="B40" s="18" t="str">
        <f>IF(20&lt;=C7,20,"")</f>
        <v> </v>
      </c>
      <c r="C40" s="19" t="str">
        <f>IF(20&lt;=C7,ROUND(C5*C6,2),IF(20-1&lt;C7,ROUND(C5*C6*(C7-19),2),""))</f>
        <v> </v>
      </c>
      <c r="D40" s="19" t="str">
        <f>IF(20&lt;=C7,ROUND(C5*C6*20,2),IF(20-1&lt;C7,ROUND(C5*C6*C7,2),""))</f>
        <v> </v>
      </c>
      <c r="E40" s="19" t="str">
        <f>IF(20&lt;=C7,ROUND(C5+C5*C6*20,2),IF(20-1&lt;C7,ROUND(C5+C5*C6*C7,2),""))</f>
        <v> </v>
      </c>
    </row>
    <row r="41" ht="14" customHeight="1" x14ac:dyDescent="0.25"/>
    <row r="42" ht="6" customHeight="1" x14ac:dyDescent="0.25"/>
    <row r="43" ht="20" customHeight="1" spans="1:5" x14ac:dyDescent="0.25">
      <c r="A43" s="20" t="s">
        <v>27</v>
      </c>
      <c r="B43" s="20"/>
      <c r="C43" s="20"/>
      <c r="D43" s="20"/>
      <c r="E43" s="20"/>
    </row>
    <row r="44" ht="20" customHeight="1" spans="1:5" x14ac:dyDescent="0.25">
      <c r="A44" s="21" t="s">
        <v>28</v>
      </c>
      <c r="B44" s="21"/>
      <c r="C44" s="21"/>
      <c r="D44" s="21"/>
      <c r="E44" s="21"/>
    </row>
  </sheetData>
  <sheetProtection sheet="1"/>
  <mergeCells count="13">
    <mergeCell ref="B1:E1"/>
    <mergeCell ref="B2:D2"/>
    <mergeCell ref="D5:E5"/>
    <mergeCell ref="D6:E6"/>
    <mergeCell ref="D7:E7"/>
    <mergeCell ref="D10:E10"/>
    <mergeCell ref="D11:E11"/>
    <mergeCell ref="D13:E13"/>
    <mergeCell ref="D14:E14"/>
    <mergeCell ref="D15:E15"/>
    <mergeCell ref="B17:E17"/>
    <mergeCell ref="A43:E43"/>
    <mergeCell ref="A44:E44"/>
  </mergeCells>
  <hyperlinks>
    <hyperlink ref="E2" r:id="rId1"/>
    <hyperlink ref="A44" r:id="rId2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29</v>
      </c>
    </row>
    <row r="2" ht="20" customHeight="1" spans="2:2" x14ac:dyDescent="0.25">
      <c r="B2" s="23" t="s">
        <v>30</v>
      </c>
    </row>
    <row r="3" ht="16" customHeight="1" x14ac:dyDescent="0.25"/>
    <row r="4" ht="28" customHeight="1" spans="1:2" x14ac:dyDescent="0.25">
      <c r="A4" s="24" t="s">
        <v>31</v>
      </c>
      <c r="B4" s="5"/>
    </row>
    <row r="6" ht="24" customHeight="1" spans="2:2" x14ac:dyDescent="0.25">
      <c r="B6" s="25" t="s">
        <v>32</v>
      </c>
    </row>
    <row r="7" ht="24" customHeight="1" spans="2:2" x14ac:dyDescent="0.25">
      <c r="B7" s="25" t="s">
        <v>33</v>
      </c>
    </row>
    <row r="8" ht="24" customHeight="1" spans="2:2" x14ac:dyDescent="0.25">
      <c r="B8" s="25" t="s">
        <v>34</v>
      </c>
    </row>
    <row r="9" ht="24" customHeight="1" spans="2:2" x14ac:dyDescent="0.25">
      <c r="B9" s="25" t="s">
        <v>35</v>
      </c>
    </row>
    <row r="10" ht="12" customHeight="1" x14ac:dyDescent="0.25"/>
    <row r="11" ht="28" customHeight="1" spans="1:2" x14ac:dyDescent="0.25">
      <c r="A11" s="24" t="s">
        <v>36</v>
      </c>
      <c r="B11" s="5"/>
    </row>
    <row r="13" ht="24" customHeight="1" spans="2:2" x14ac:dyDescent="0.25">
      <c r="B13" s="25" t="s">
        <v>37</v>
      </c>
    </row>
    <row r="14" ht="24" customHeight="1" spans="2:2" x14ac:dyDescent="0.25">
      <c r="B14" s="25" t="s">
        <v>38</v>
      </c>
    </row>
    <row r="15" ht="24" customHeight="1" spans="2:2" x14ac:dyDescent="0.25">
      <c r="B15" s="25" t="s">
        <v>39</v>
      </c>
    </row>
    <row r="16" ht="24" customHeight="1" spans="2:2" x14ac:dyDescent="0.25">
      <c r="B16" s="25" t="s">
        <v>40</v>
      </c>
    </row>
    <row r="17" ht="24" customHeight="1" spans="2:2" x14ac:dyDescent="0.25">
      <c r="B17" s="25" t="s">
        <v>41</v>
      </c>
    </row>
    <row r="18" ht="24" customHeight="1" spans="2:2" x14ac:dyDescent="0.25">
      <c r="B18" s="25" t="s">
        <v>42</v>
      </c>
    </row>
    <row r="19" ht="24" customHeight="1" spans="2:2" x14ac:dyDescent="0.25">
      <c r="B19" s="25" t="s">
        <v>43</v>
      </c>
    </row>
    <row r="20" ht="24" customHeight="1" spans="2:2" x14ac:dyDescent="0.25">
      <c r="B20" s="25" t="s">
        <v>40</v>
      </c>
    </row>
    <row r="21" ht="24" customHeight="1" spans="2:2" x14ac:dyDescent="0.25">
      <c r="B21" s="25" t="s">
        <v>44</v>
      </c>
    </row>
    <row r="22" ht="12" customHeight="1" x14ac:dyDescent="0.25"/>
    <row r="23" ht="28" customHeight="1" spans="1:2" x14ac:dyDescent="0.25">
      <c r="A23" s="24" t="s">
        <v>45</v>
      </c>
      <c r="B23" s="5"/>
    </row>
    <row r="25" ht="24" customHeight="1" spans="2:2" x14ac:dyDescent="0.25">
      <c r="B25" s="25" t="s">
        <v>46</v>
      </c>
    </row>
    <row r="26" ht="24" customHeight="1" spans="2:2" x14ac:dyDescent="0.25">
      <c r="B26" s="25" t="s">
        <v>47</v>
      </c>
    </row>
    <row r="27" ht="24" customHeight="1" spans="2:2" x14ac:dyDescent="0.25">
      <c r="B27" s="25" t="s">
        <v>40</v>
      </c>
    </row>
    <row r="28" ht="24" customHeight="1" spans="2:2" x14ac:dyDescent="0.25">
      <c r="B28" s="25" t="s">
        <v>48</v>
      </c>
    </row>
    <row r="29" ht="24" customHeight="1" spans="2:2" x14ac:dyDescent="0.25">
      <c r="B29" s="25" t="s">
        <v>49</v>
      </c>
    </row>
    <row r="30" ht="24" customHeight="1" spans="2:2" x14ac:dyDescent="0.25">
      <c r="B30" s="25" t="s">
        <v>50</v>
      </c>
    </row>
    <row r="31" ht="24" customHeight="1" spans="2:2" x14ac:dyDescent="0.25">
      <c r="B31" s="25" t="s">
        <v>51</v>
      </c>
    </row>
    <row r="32" ht="24" customHeight="1" spans="2:2" x14ac:dyDescent="0.25">
      <c r="B32" s="25" t="s">
        <v>52</v>
      </c>
    </row>
    <row r="33" ht="24" customHeight="1" spans="2:2" x14ac:dyDescent="0.25">
      <c r="B33" s="25" t="s">
        <v>40</v>
      </c>
    </row>
    <row r="34" ht="24" customHeight="1" spans="2:2" x14ac:dyDescent="0.25">
      <c r="B34" s="25" t="s">
        <v>53</v>
      </c>
    </row>
    <row r="35" ht="24" customHeight="1" spans="2:2" x14ac:dyDescent="0.25">
      <c r="B35" s="25" t="s">
        <v>54</v>
      </c>
    </row>
    <row r="36" ht="24" customHeight="1" spans="2:2" x14ac:dyDescent="0.25">
      <c r="B36" s="25" t="s">
        <v>55</v>
      </c>
    </row>
    <row r="37" ht="24" customHeight="1" spans="2:2" x14ac:dyDescent="0.25">
      <c r="B37" s="25" t="s">
        <v>56</v>
      </c>
    </row>
    <row r="38" ht="24" customHeight="1" spans="2:2" x14ac:dyDescent="0.25">
      <c r="B38" s="25" t="s">
        <v>57</v>
      </c>
    </row>
    <row r="39" ht="12" customHeight="1" x14ac:dyDescent="0.25"/>
    <row r="40" ht="28" customHeight="1" spans="1:2" x14ac:dyDescent="0.25">
      <c r="A40" s="24" t="s">
        <v>58</v>
      </c>
      <c r="B40" s="5"/>
    </row>
    <row r="42" ht="24" customHeight="1" spans="2:2" x14ac:dyDescent="0.25">
      <c r="B42" s="25" t="s">
        <v>59</v>
      </c>
    </row>
    <row r="43" ht="24" customHeight="1" spans="2:2" x14ac:dyDescent="0.25">
      <c r="B43" s="25" t="s">
        <v>60</v>
      </c>
    </row>
    <row r="44" ht="24" customHeight="1" spans="2:2" x14ac:dyDescent="0.25">
      <c r="B44" s="25" t="s">
        <v>61</v>
      </c>
    </row>
    <row r="45" ht="24" customHeight="1" spans="2:2" x14ac:dyDescent="0.25">
      <c r="B45" s="25" t="s">
        <v>62</v>
      </c>
    </row>
    <row r="46" ht="24" customHeight="1" spans="2:2" x14ac:dyDescent="0.25">
      <c r="B46" s="25" t="s">
        <v>63</v>
      </c>
    </row>
    <row r="47" ht="24" customHeight="1" spans="2:2" x14ac:dyDescent="0.25">
      <c r="B47" s="25" t="s">
        <v>64</v>
      </c>
    </row>
    <row r="48" ht="12" customHeight="1" x14ac:dyDescent="0.25"/>
    <row r="49" ht="28" customHeight="1" spans="1:2" x14ac:dyDescent="0.25">
      <c r="A49" s="24" t="s">
        <v>65</v>
      </c>
      <c r="B49" s="5"/>
    </row>
    <row r="51" ht="24" customHeight="1" spans="2:2" x14ac:dyDescent="0.25">
      <c r="B51" s="25" t="s">
        <v>66</v>
      </c>
    </row>
    <row r="52" ht="24" customHeight="1" spans="2:2" x14ac:dyDescent="0.25">
      <c r="B52" s="25" t="s">
        <v>67</v>
      </c>
    </row>
    <row r="53" ht="24" customHeight="1" spans="2:2" x14ac:dyDescent="0.25">
      <c r="B53" s="25" t="s">
        <v>68</v>
      </c>
    </row>
    <row r="54" ht="24" customHeight="1" spans="2:2" x14ac:dyDescent="0.25">
      <c r="B54" s="25" t="s">
        <v>69</v>
      </c>
    </row>
    <row r="55" ht="12" customHeight="1" x14ac:dyDescent="0.25"/>
    <row r="56" ht="28" customHeight="1" spans="1:2" x14ac:dyDescent="0.25">
      <c r="A56" s="24" t="s">
        <v>70</v>
      </c>
      <c r="B56" s="5"/>
    </row>
    <row r="58" ht="24" customHeight="1" spans="2:2" x14ac:dyDescent="0.25">
      <c r="B58" s="25" t="s">
        <v>71</v>
      </c>
    </row>
    <row r="59" ht="24" customHeight="1" spans="2:2" x14ac:dyDescent="0.25">
      <c r="B59" s="25" t="s">
        <v>72</v>
      </c>
    </row>
    <row r="60" ht="12" customHeight="1" x14ac:dyDescent="0.25"/>
    <row r="61" ht="6" customHeight="1" x14ac:dyDescent="0.25"/>
    <row r="62" ht="20" customHeight="1" spans="1:2" x14ac:dyDescent="0.25">
      <c r="A62" s="26" t="s">
        <v>27</v>
      </c>
      <c r="B62" s="26"/>
    </row>
    <row r="63" ht="20" customHeight="1" spans="1:2" x14ac:dyDescent="0.25">
      <c r="A63" s="27" t="s">
        <v>28</v>
      </c>
      <c r="B63" s="27"/>
    </row>
  </sheetData>
  <mergeCells count="2">
    <mergeCell ref="A62:B62"/>
    <mergeCell ref="A63:B63"/>
  </mergeCells>
  <hyperlinks>
    <hyperlink ref="A6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Simple Interest Calculator</dc:title>
  <dc:subject>Financial Template</dc:subject>
  <dc:description>Free Simple Interest Calculator template by FinancialAha.com</dc:description>
  <cp:keywords>finance, template, spreadsheet, FinancialAha</cp:keywords>
  <cp:category>Finance</cp:category>
  <cp:lastModifiedBy>Unknown</cp:lastModifiedBy>
  <cp:lastPrinted>2026-04-01T18:01:52Z</cp:lastPrinted>
  <dcterms:created xsi:type="dcterms:W3CDTF">2026-04-01T18:01:52Z</dcterms:created>
  <dcterms:modified xsi:type="dcterms:W3CDTF">2026-04-01T18:01:52Z</dcterms:modified>
</cp:coreProperties>
</file>