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lculator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<sst xmlns="http://schemas.openxmlformats.org/spreadsheetml/2006/main" count="50" uniqueCount="45">
  <si>
    <t>Savings Withdrawal Calculator</t>
  </si>
  <si>
    <t>by FinancialAha.com - How long will your savings last?</t>
  </si>
  <si>
    <t>SAVINGS LAST</t>
  </si>
  <si>
    <t>MONTHLY INCOME</t>
  </si>
  <si>
    <t>AGE AT DEPLETION</t>
  </si>
  <si>
    <t>STARTING BALANCE</t>
  </si>
  <si>
    <t>Years of income</t>
  </si>
  <si>
    <t>Year 1 monthly</t>
  </si>
  <si>
    <t>When savings run out</t>
  </si>
  <si>
    <t>Your nest egg</t>
  </si>
  <si>
    <t>BALANCE OVER TIME</t>
  </si>
  <si>
    <t>Created with FinancialAha.com - Free financial tools and templates</t>
  </si>
  <si>
    <t>Get a premium spreadsheet from FinancialAha.com</t>
  </si>
  <si>
    <t>See how long your savings will last with regular withdrawals.</t>
  </si>
  <si>
    <t>YOUR DETAILS</t>
  </si>
  <si>
    <t>Starting Balance</t>
  </si>
  <si>
    <t>Annual Withdrawal</t>
  </si>
  <si>
    <t>Expected Annual Return</t>
  </si>
  <si>
    <t>Inflation Rate</t>
  </si>
  <si>
    <t>Starting Age</t>
  </si>
  <si>
    <t>RESULTS</t>
  </si>
  <si>
    <t>Years Savings Will Last</t>
  </si>
  <si>
    <t>Monthly Income (Year 1)</t>
  </si>
  <si>
    <t>Age When Savings Run Out</t>
  </si>
  <si>
    <t>WITHDRAWAL SCHEDULE</t>
  </si>
  <si>
    <t>Year</t>
  </si>
  <si>
    <t>Age</t>
  </si>
  <si>
    <t>Withdrawal</t>
  </si>
  <si>
    <t>Interest Earned</t>
  </si>
  <si>
    <t>End Balance</t>
  </si>
  <si>
    <t>How to Use This Calculator</t>
  </si>
  <si>
    <t>Find out how long your retirement savings can support withdrawals.</t>
  </si>
  <si>
    <t>GETTING STARTED</t>
  </si>
  <si>
    <t>1. Enter your starting savings balance</t>
  </si>
  <si>
    <t>2. Set your desired annual withdrawal amount</t>
  </si>
  <si>
    <t>3. Adjust expected return rate and inflation</t>
  </si>
  <si>
    <t>4. View how many years your savings will last</t>
  </si>
  <si>
    <t>THE 4% RULE</t>
  </si>
  <si>
    <t>A common guideline is to withdraw 4% of your savings per year</t>
  </si>
  <si>
    <t>For $500,000 in savings, that is $20,000/year or about $1,667/month</t>
  </si>
  <si>
    <t>This rule was designed to make savings last 30+ years</t>
  </si>
  <si>
    <t>Try different withdrawal rates to see the impact on longevity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</si>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</sst>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6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center" indent="1"/>
    </xf>
    <xf numFmtId="0" fontId="0" fillId="0" borderId="4" xfId="0" applyBorder="1"/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6" fillId="0" borderId="4" xfId="0" applyFont="1" applyBorder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164" fontId="11" fillId="2" borderId="5" xfId="0" applyNumberFormat="1" applyFont="1" applyFill="1" applyBorder="1" applyAlignment="1" applyProtection="1">
      <alignment horizontal="right" vertical="center"/>
      <protection locked="0"/>
    </xf>
    <xf numFmtId="10" fontId="11" fillId="2" borderId="5" xfId="0" applyNumberFormat="1" applyFont="1" applyFill="1" applyBorder="1" applyAlignment="1" applyProtection="1">
      <alignment horizontal="right" vertical="center"/>
      <protection locked="0"/>
    </xf>
    <xf numFmtId="0" fontId="11" fillId="2" borderId="5" xfId="0" applyFont="1" applyFill="1" applyBorder="1" applyAlignment="1" applyProtection="1">
      <alignment horizontal="right" vertical="center"/>
      <protection locked="0"/>
    </xf>
    <xf numFmtId="0" fontId="12" fillId="3" borderId="6" xfId="0" applyFont="1" applyFill="1" applyBorder="1" applyAlignment="1" applyProtection="1">
      <alignment horizontal="center" vertical="center"/>
    </xf>
    <xf numFmtId="164" fontId="13" fillId="3" borderId="6" xfId="0" applyNumberFormat="1" applyFont="1" applyFill="1" applyBorder="1" applyAlignment="1" applyProtection="1">
      <alignment horizontal="right" vertical="center"/>
    </xf>
    <xf numFmtId="0" fontId="13" fillId="3" borderId="6" xfId="0" applyFont="1" applyFill="1" applyBorder="1" applyAlignment="1" applyProtection="1">
      <alignment horizontal="right" vertical="center"/>
    </xf>
    <xf numFmtId="0" fontId="14" fillId="4" borderId="0" xfId="0" applyFont="1" applyFill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right" vertical="center"/>
    </xf>
    <xf numFmtId="164" fontId="11" fillId="0" borderId="7" xfId="0" applyNumberFormat="1" applyFont="1" applyBorder="1" applyAlignment="1" applyProtection="1">
      <alignment horizontal="right" vertical="center"/>
    </xf>
    <xf numFmtId="0" fontId="11" fillId="5" borderId="7" xfId="0" applyFont="1" applyFill="1" applyBorder="1" applyAlignment="1" applyProtection="1">
      <alignment horizontal="right" vertical="center"/>
    </xf>
    <xf numFmtId="164" fontId="11" fillId="5" borderId="7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15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Savings Balance Over Time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'_ChartData'!$A$2:$A$12</c:f>
              <c:strCache>
                <c:ptCount val="11"/>
                <c:pt idx="0">
                  <c:v>Age 66</c:v>
                </c:pt>
                <c:pt idx="1">
                  <c:v>Age 68</c:v>
                </c:pt>
                <c:pt idx="2">
                  <c:v>Age 70</c:v>
                </c:pt>
                <c:pt idx="3">
                  <c:v>Age 72</c:v>
                </c:pt>
                <c:pt idx="4">
                  <c:v>Age 74</c:v>
                </c:pt>
                <c:pt idx="5">
                  <c:v>Age 76</c:v>
                </c:pt>
                <c:pt idx="6">
                  <c:v>Age 78</c:v>
                </c:pt>
                <c:pt idx="7">
                  <c:v>Age 80</c:v>
                </c:pt>
                <c:pt idx="8">
                  <c:v>Age 82</c:v>
                </c:pt>
                <c:pt idx="9">
                  <c:v>Age 84</c:v>
                </c:pt>
                <c:pt idx="10">
                  <c:v>Age 86</c:v>
                </c:pt>
              </c:strCache>
            </c:strRef>
          </c:cat>
          <c:val>
            <c:numRef>
              <c:f>'_ChartData'!$B$2:$B$12</c:f>
              <c:numCache>
                <c:formatCode>$#,##0</c:formatCode>
                <c:ptCount val="11"/>
                <c:pt idx="0">
                  <c:v>495000</c:v>
                </c:pt>
                <c:pt idx="1">
                  <c:v>481466</c:v>
                </c:pt>
                <c:pt idx="2">
                  <c:v>462630</c:v>
                </c:pt>
                <c:pt idx="3">
                  <c:v>437710</c:v>
                </c:pt>
                <c:pt idx="4">
                  <c:v>405832</c:v>
                </c:pt>
                <c:pt idx="5">
                  <c:v>366011</c:v>
                </c:pt>
                <c:pt idx="6">
                  <c:v>317151</c:v>
                </c:pt>
                <c:pt idx="7">
                  <c:v>258023</c:v>
                </c:pt>
                <c:pt idx="8">
                  <c:v>187253</c:v>
                </c:pt>
                <c:pt idx="9">
                  <c:v>103309</c:v>
                </c:pt>
                <c:pt idx="10">
                  <c:v>4479</c:v>
                </c:pt>
              </c:numCache>
            </c:numRef>
          </c:val>
        </c:ser>
        <c:axId val="111111111"/>
        <c:axId val="222222222"/>
      </c:area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61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2" width="20" customWidth="1"/>
    <col min="3" max="4" width="18" customWidth="1"/>
    <col min="5" max="5" width="22" customWidth="1"/>
  </cols>
  <sheetData>
    <row r="1" ht="48" customHeight="1" spans="1:5" x14ac:dyDescent="0.25">
      <c r="A1" s="11" t="s">
        <v>0</v>
      </c>
      <c r="B1" s="11"/>
      <c r="C1" s="11"/>
      <c r="D1" s="11"/>
      <c r="E1" s="11"/>
    </row>
    <row r="2" ht="24" customHeight="1" spans="1:5" x14ac:dyDescent="0.25">
      <c r="A2" s="12" t="s">
        <v>13</v>
      </c>
      <c r="B2" s="12"/>
      <c r="C2" s="12"/>
      <c r="D2" s="12"/>
      <c r="E2" s="12"/>
    </row>
    <row r="3" ht="14" customHeight="1" x14ac:dyDescent="0.25"/>
    <row r="4" ht="28" customHeight="1" spans="1:5" x14ac:dyDescent="0.25">
      <c r="A4" s="13" t="s">
        <v>14</v>
      </c>
      <c r="B4" s="8"/>
      <c r="C4" s="8"/>
      <c r="D4" s="8"/>
      <c r="E4" s="8"/>
    </row>
    <row r="5" ht="26" customHeight="1" spans="1:2" x14ac:dyDescent="0.25">
      <c r="A5" s="14" t="s">
        <v>15</v>
      </c>
      <c r="B5" s="15">
        <v>500000</v>
      </c>
    </row>
    <row r="6" ht="26" customHeight="1" spans="1:2" x14ac:dyDescent="0.25">
      <c r="A6" s="14" t="s">
        <v>16</v>
      </c>
      <c r="B6" s="15">
        <v>30000</v>
      </c>
    </row>
    <row r="7" ht="26" customHeight="1" spans="1:2" x14ac:dyDescent="0.25">
      <c r="A7" s="14" t="s">
        <v>17</v>
      </c>
      <c r="B7" s="16">
        <v>0.05</v>
      </c>
    </row>
    <row r="8" ht="26" customHeight="1" spans="1:2" x14ac:dyDescent="0.25">
      <c r="A8" s="14" t="s">
        <v>18</v>
      </c>
      <c r="B8" s="16">
        <v>0.03</v>
      </c>
    </row>
    <row r="9" ht="26" customHeight="1" spans="1:2" x14ac:dyDescent="0.25">
      <c r="A9" s="14" t="s">
        <v>19</v>
      </c>
      <c r="B9" s="17">
        <v>65</v>
      </c>
    </row>
    <row r="10" ht="20" customHeight="1" x14ac:dyDescent="0.25"/>
    <row r="11" ht="28" customHeight="1" spans="1:5" x14ac:dyDescent="0.25">
      <c r="A11" s="13" t="s">
        <v>20</v>
      </c>
      <c r="B11" s="8"/>
      <c r="C11" s="8"/>
      <c r="D11" s="8"/>
      <c r="E11" s="8"/>
    </row>
    <row r="12" ht="26" customHeight="1" spans="1:2" x14ac:dyDescent="0.25">
      <c r="A12" s="14" t="s">
        <v>21</v>
      </c>
      <c r="B12" s="18">
        <f>COUNTIF(E20:E59,"&gt;0")</f>
        <v>22</v>
      </c>
    </row>
    <row r="13" ht="26" customHeight="1" spans="1:2" x14ac:dyDescent="0.25">
      <c r="A13" s="14" t="s">
        <v>22</v>
      </c>
      <c r="B13" s="19">
        <f>ROUND(B6/12,0)</f>
        <v>2500</v>
      </c>
    </row>
    <row r="14" ht="26" customHeight="1" spans="1:2" x14ac:dyDescent="0.25">
      <c r="A14" s="14" t="s">
        <v>23</v>
      </c>
      <c r="B14" s="20">
        <f>B9+B12</f>
        <v>87</v>
      </c>
    </row>
    <row r="15" ht="20" customHeight="1" x14ac:dyDescent="0.25"/>
    <row r="16" ht="28" customHeight="1" spans="1:5" x14ac:dyDescent="0.25">
      <c r="A16" s="13" t="s">
        <v>24</v>
      </c>
      <c r="B16" s="8"/>
      <c r="C16" s="8"/>
      <c r="D16" s="8"/>
      <c r="E16" s="8"/>
    </row>
    <row r="17" ht="32" customHeight="1" spans="1:5" x14ac:dyDescent="0.25">
      <c r="A17" s="21" t="s">
        <v>25</v>
      </c>
      <c r="B17" s="21" t="s">
        <v>26</v>
      </c>
      <c r="C17" s="21" t="s">
        <v>27</v>
      </c>
      <c r="D17" s="21" t="s">
        <v>28</v>
      </c>
      <c r="E17" s="21" t="s">
        <v>29</v>
      </c>
    </row>
    <row r="18" ht="26" customHeight="1" spans="1:5" x14ac:dyDescent="0.25">
      <c r="A18" s="22">
        <v>1</v>
      </c>
      <c r="B18" s="22">
        <f>B9+A18</f>
        <v>66</v>
      </c>
      <c r="C18" s="23">
        <f>IF(E18&lt;=0,0,B6)</f>
        <v>30000</v>
      </c>
      <c r="D18" s="23">
        <f>ROUND(B5*B7,0)</f>
        <v>25000</v>
      </c>
      <c r="E18" s="23">
        <f>MAX(0,B5+D18-C18)</f>
        <v>495000</v>
      </c>
    </row>
    <row r="19" ht="26" customHeight="1" spans="1:5" x14ac:dyDescent="0.25">
      <c r="A19" s="24">
        <v>2</v>
      </c>
      <c r="B19" s="24">
        <f>B9+A19</f>
        <v>67</v>
      </c>
      <c r="C19" s="25">
        <f>IF(E18&lt;=0,0,ROUND(C18*(1+B8),0))</f>
        <v>30900</v>
      </c>
      <c r="D19" s="25">
        <f>IF(E18&lt;=0,0,ROUND(E18*B7,0))</f>
        <v>24750</v>
      </c>
      <c r="E19" s="25">
        <f>MAX(0,E18+D19-C19)</f>
        <v>488850</v>
      </c>
    </row>
    <row r="20" ht="26" customHeight="1" spans="1:5" x14ac:dyDescent="0.25">
      <c r="A20" s="22">
        <v>3</v>
      </c>
      <c r="B20" s="22">
        <f>B9+A20</f>
        <v>68</v>
      </c>
      <c r="C20" s="23">
        <f>IF(E19&lt;=0,0,ROUND(C19*(1+B8),0))</f>
        <v>31827</v>
      </c>
      <c r="D20" s="23">
        <f>IF(E19&lt;=0,0,ROUND(E19*B7,0))</f>
        <v>24443</v>
      </c>
      <c r="E20" s="23">
        <f>MAX(0,E19+D20-C20)</f>
        <v>481466</v>
      </c>
    </row>
    <row r="21" ht="26" customHeight="1" spans="1:5" x14ac:dyDescent="0.25">
      <c r="A21" s="24">
        <v>4</v>
      </c>
      <c r="B21" s="24">
        <f>B9+A21</f>
        <v>69</v>
      </c>
      <c r="C21" s="25">
        <f>IF(E20&lt;=0,0,ROUND(C20*(1+B8),0))</f>
        <v>32782</v>
      </c>
      <c r="D21" s="25">
        <f>IF(E20&lt;=0,0,ROUND(E20*B7,0))</f>
        <v>24073</v>
      </c>
      <c r="E21" s="25">
        <f>MAX(0,E20+D21-C21)</f>
        <v>472757</v>
      </c>
    </row>
    <row r="22" ht="26" customHeight="1" spans="1:5" x14ac:dyDescent="0.25">
      <c r="A22" s="22">
        <v>5</v>
      </c>
      <c r="B22" s="22">
        <f>B9+A22</f>
        <v>70</v>
      </c>
      <c r="C22" s="23">
        <f>IF(E21&lt;=0,0,ROUND(C21*(1+B8),0))</f>
        <v>33765</v>
      </c>
      <c r="D22" s="23">
        <f>IF(E21&lt;=0,0,ROUND(E21*B7,0))</f>
        <v>23638</v>
      </c>
      <c r="E22" s="23">
        <f>MAX(0,E21+D22-C22)</f>
        <v>462630</v>
      </c>
    </row>
    <row r="23" ht="26" customHeight="1" spans="1:5" x14ac:dyDescent="0.25">
      <c r="A23" s="24">
        <v>6</v>
      </c>
      <c r="B23" s="24">
        <f>B9+A23</f>
        <v>71</v>
      </c>
      <c r="C23" s="25">
        <f>IF(E22&lt;=0,0,ROUND(C22*(1+B8),0))</f>
        <v>34778</v>
      </c>
      <c r="D23" s="25">
        <f>IF(E22&lt;=0,0,ROUND(E22*B7,0))</f>
        <v>23131</v>
      </c>
      <c r="E23" s="25">
        <f>MAX(0,E22+D23-C23)</f>
        <v>450983</v>
      </c>
    </row>
    <row r="24" ht="26" customHeight="1" spans="1:5" x14ac:dyDescent="0.25">
      <c r="A24" s="22">
        <v>7</v>
      </c>
      <c r="B24" s="22">
        <f>B9+A24</f>
        <v>72</v>
      </c>
      <c r="C24" s="23">
        <f>IF(E23&lt;=0,0,ROUND(C23*(1+B8),0))</f>
        <v>35822</v>
      </c>
      <c r="D24" s="23">
        <f>IF(E23&lt;=0,0,ROUND(E23*B7,0))</f>
        <v>22549</v>
      </c>
      <c r="E24" s="23">
        <f>MAX(0,E23+D24-C24)</f>
        <v>437710</v>
      </c>
    </row>
    <row r="25" ht="26" customHeight="1" spans="1:5" x14ac:dyDescent="0.25">
      <c r="A25" s="24">
        <v>8</v>
      </c>
      <c r="B25" s="24">
        <f>B9+A25</f>
        <v>73</v>
      </c>
      <c r="C25" s="25">
        <f>IF(E24&lt;=0,0,ROUND(C24*(1+B8),0))</f>
        <v>36896</v>
      </c>
      <c r="D25" s="25">
        <f>IF(E24&lt;=0,0,ROUND(E24*B7,0))</f>
        <v>21886</v>
      </c>
      <c r="E25" s="25">
        <f>MAX(0,E24+D25-C25)</f>
        <v>422700</v>
      </c>
    </row>
    <row r="26" ht="26" customHeight="1" spans="1:5" x14ac:dyDescent="0.25">
      <c r="A26" s="22">
        <v>9</v>
      </c>
      <c r="B26" s="22">
        <f>B9+A26</f>
        <v>74</v>
      </c>
      <c r="C26" s="23">
        <f>IF(E25&lt;=0,0,ROUND(C25*(1+B8),0))</f>
        <v>38003</v>
      </c>
      <c r="D26" s="23">
        <f>IF(E25&lt;=0,0,ROUND(E25*B7,0))</f>
        <v>21135</v>
      </c>
      <c r="E26" s="23">
        <f>MAX(0,E25+D26-C26)</f>
        <v>405832</v>
      </c>
    </row>
    <row r="27" ht="26" customHeight="1" spans="1:5" x14ac:dyDescent="0.25">
      <c r="A27" s="24">
        <v>10</v>
      </c>
      <c r="B27" s="24">
        <f>B9+A27</f>
        <v>75</v>
      </c>
      <c r="C27" s="25">
        <f>IF(E26&lt;=0,0,ROUND(C26*(1+B8),0))</f>
        <v>39143</v>
      </c>
      <c r="D27" s="25">
        <f>IF(E26&lt;=0,0,ROUND(E26*B7,0))</f>
        <v>20292</v>
      </c>
      <c r="E27" s="25">
        <f>MAX(0,E26+D27-C27)</f>
        <v>386980</v>
      </c>
    </row>
    <row r="28" ht="26" customHeight="1" spans="1:5" x14ac:dyDescent="0.25">
      <c r="A28" s="22">
        <v>11</v>
      </c>
      <c r="B28" s="22">
        <f>B9+A28</f>
        <v>76</v>
      </c>
      <c r="C28" s="23">
        <f>IF(E27&lt;=0,0,ROUND(C27*(1+B8),0))</f>
        <v>40317</v>
      </c>
      <c r="D28" s="23">
        <f>IF(E27&lt;=0,0,ROUND(E27*B7,0))</f>
        <v>19349</v>
      </c>
      <c r="E28" s="23">
        <f>MAX(0,E27+D28-C28)</f>
        <v>366011</v>
      </c>
    </row>
    <row r="29" ht="26" customHeight="1" spans="1:5" x14ac:dyDescent="0.25">
      <c r="A29" s="24">
        <v>12</v>
      </c>
      <c r="B29" s="24">
        <f>B9+A29</f>
        <v>77</v>
      </c>
      <c r="C29" s="25">
        <f>IF(E28&lt;=0,0,ROUND(C28*(1+B8),0))</f>
        <v>41527</v>
      </c>
      <c r="D29" s="25">
        <f>IF(E28&lt;=0,0,ROUND(E28*B7,0))</f>
        <v>18301</v>
      </c>
      <c r="E29" s="25">
        <f>MAX(0,E28+D29-C29)</f>
        <v>342785</v>
      </c>
    </row>
    <row r="30" ht="26" customHeight="1" spans="1:5" x14ac:dyDescent="0.25">
      <c r="A30" s="22">
        <v>13</v>
      </c>
      <c r="B30" s="22">
        <f>B9+A30</f>
        <v>78</v>
      </c>
      <c r="C30" s="23">
        <f>IF(E29&lt;=0,0,ROUND(C29*(1+B8),0))</f>
        <v>42773</v>
      </c>
      <c r="D30" s="23">
        <f>IF(E29&lt;=0,0,ROUND(E29*B7,0))</f>
        <v>17139</v>
      </c>
      <c r="E30" s="23">
        <f>MAX(0,E29+D30-C30)</f>
        <v>317151</v>
      </c>
    </row>
    <row r="31" ht="26" customHeight="1" spans="1:5" x14ac:dyDescent="0.25">
      <c r="A31" s="24">
        <v>14</v>
      </c>
      <c r="B31" s="24">
        <f>B9+A31</f>
        <v>79</v>
      </c>
      <c r="C31" s="25">
        <f>IF(E30&lt;=0,0,ROUND(C30*(1+B8),0))</f>
        <v>44056</v>
      </c>
      <c r="D31" s="25">
        <f>IF(E30&lt;=0,0,ROUND(E30*B7,0))</f>
        <v>15858</v>
      </c>
      <c r="E31" s="25">
        <f>MAX(0,E30+D31-C31)</f>
        <v>288953</v>
      </c>
    </row>
    <row r="32" ht="26" customHeight="1" spans="1:5" x14ac:dyDescent="0.25">
      <c r="A32" s="22">
        <v>15</v>
      </c>
      <c r="B32" s="22">
        <f>B9+A32</f>
        <v>80</v>
      </c>
      <c r="C32" s="23">
        <f>IF(E31&lt;=0,0,ROUND(C31*(1+B8),0))</f>
        <v>45378</v>
      </c>
      <c r="D32" s="23">
        <f>IF(E31&lt;=0,0,ROUND(E31*B7,0))</f>
        <v>14448</v>
      </c>
      <c r="E32" s="23">
        <f>MAX(0,E31+D32-C32)</f>
        <v>258023</v>
      </c>
    </row>
    <row r="33" ht="26" customHeight="1" spans="1:5" x14ac:dyDescent="0.25">
      <c r="A33" s="24">
        <v>16</v>
      </c>
      <c r="B33" s="24">
        <f>B9+A33</f>
        <v>81</v>
      </c>
      <c r="C33" s="25">
        <f>IF(E32&lt;=0,0,ROUND(C32*(1+B8),0))</f>
        <v>46739</v>
      </c>
      <c r="D33" s="25">
        <f>IF(E32&lt;=0,0,ROUND(E32*B7,0))</f>
        <v>12901</v>
      </c>
      <c r="E33" s="25">
        <f>MAX(0,E32+D33-C33)</f>
        <v>224185</v>
      </c>
    </row>
    <row r="34" ht="26" customHeight="1" spans="1:5" x14ac:dyDescent="0.25">
      <c r="A34" s="22">
        <v>17</v>
      </c>
      <c r="B34" s="22">
        <f>B9+A34</f>
        <v>82</v>
      </c>
      <c r="C34" s="23">
        <f>IF(E33&lt;=0,0,ROUND(C33*(1+B8),0))</f>
        <v>48141</v>
      </c>
      <c r="D34" s="23">
        <f>IF(E33&lt;=0,0,ROUND(E33*B7,0))</f>
        <v>11209</v>
      </c>
      <c r="E34" s="23">
        <f>MAX(0,E33+D34-C34)</f>
        <v>187253</v>
      </c>
    </row>
    <row r="35" ht="26" customHeight="1" spans="1:5" x14ac:dyDescent="0.25">
      <c r="A35" s="24">
        <v>18</v>
      </c>
      <c r="B35" s="24">
        <f>B9+A35</f>
        <v>83</v>
      </c>
      <c r="C35" s="25">
        <f>IF(E34&lt;=0,0,ROUND(C34*(1+B8),0))</f>
        <v>49585</v>
      </c>
      <c r="D35" s="25">
        <f>IF(E34&lt;=0,0,ROUND(E34*B7,0))</f>
        <v>9363</v>
      </c>
      <c r="E35" s="25">
        <f>MAX(0,E34+D35-C35)</f>
        <v>147030</v>
      </c>
    </row>
    <row r="36" ht="26" customHeight="1" spans="1:5" x14ac:dyDescent="0.25">
      <c r="A36" s="22">
        <v>19</v>
      </c>
      <c r="B36" s="22">
        <f>B9+A36</f>
        <v>84</v>
      </c>
      <c r="C36" s="23">
        <f>IF(E35&lt;=0,0,ROUND(C35*(1+B8),0))</f>
        <v>51073</v>
      </c>
      <c r="D36" s="23">
        <f>IF(E35&lt;=0,0,ROUND(E35*B7,0))</f>
        <v>7352</v>
      </c>
      <c r="E36" s="23">
        <f>MAX(0,E35+D36-C36)</f>
        <v>103309</v>
      </c>
    </row>
    <row r="37" ht="26" customHeight="1" spans="1:5" x14ac:dyDescent="0.25">
      <c r="A37" s="24">
        <v>20</v>
      </c>
      <c r="B37" s="24">
        <f>B9+A37</f>
        <v>85</v>
      </c>
      <c r="C37" s="25">
        <f>IF(E36&lt;=0,0,ROUND(C36*(1+B8),0))</f>
        <v>52605</v>
      </c>
      <c r="D37" s="25">
        <f>IF(E36&lt;=0,0,ROUND(E36*B7,0))</f>
        <v>5165</v>
      </c>
      <c r="E37" s="25">
        <f>MAX(0,E36+D37-C37)</f>
        <v>55869</v>
      </c>
    </row>
    <row r="38" ht="26" customHeight="1" spans="1:5" x14ac:dyDescent="0.25">
      <c r="A38" s="22">
        <v>21</v>
      </c>
      <c r="B38" s="22">
        <f>B9+A38</f>
        <v>86</v>
      </c>
      <c r="C38" s="23">
        <f>IF(E37&lt;=0,0,ROUND(C37*(1+B8),0))</f>
        <v>54183</v>
      </c>
      <c r="D38" s="23">
        <f>IF(E37&lt;=0,0,ROUND(E37*B7,0))</f>
        <v>2793</v>
      </c>
      <c r="E38" s="23">
        <f>MAX(0,E37+D38-C38)</f>
        <v>4479</v>
      </c>
    </row>
    <row r="39" ht="26" customHeight="1" spans="1:5" x14ac:dyDescent="0.25">
      <c r="A39" s="24">
        <v>22</v>
      </c>
      <c r="B39" s="24">
        <f>B9+A39</f>
        <v>87</v>
      </c>
      <c r="C39" s="25">
        <f>IF(E38&lt;=0,0,ROUND(C38*(1+B8),0))</f>
        <v>55809</v>
      </c>
      <c r="D39" s="25">
        <f>IF(E38&lt;=0,0,ROUND(E38*B7,0))</f>
        <v>224</v>
      </c>
      <c r="E39" s="25">
        <f>MAX(0,E38+D39-C39)</f>
        <v>0.0001</v>
      </c>
    </row>
    <row r="40" ht="26" customHeight="1" spans="1:5" x14ac:dyDescent="0.25">
      <c r="A40" s="22">
        <v>23</v>
      </c>
      <c r="B40" s="22">
        <f>B9+A40</f>
        <v>88</v>
      </c>
      <c r="C40" s="23">
        <f>IF(E39&lt;=0,0,ROUND(C39*(1+B8),0))</f>
        <v>0.0001</v>
      </c>
      <c r="D40" s="23">
        <f>IF(E39&lt;=0,0,ROUND(E39*B7,0))</f>
        <v>0.0001</v>
      </c>
      <c r="E40" s="23">
        <f>MAX(0,E39+D40-C40)</f>
        <v>0.0001</v>
      </c>
    </row>
    <row r="41" ht="26" customHeight="1" spans="1:5" x14ac:dyDescent="0.25">
      <c r="A41" s="24">
        <v>24</v>
      </c>
      <c r="B41" s="24">
        <f>B9+A41</f>
        <v>89</v>
      </c>
      <c r="C41" s="25">
        <f>IF(E40&lt;=0,0,ROUND(C40*(1+B8),0))</f>
        <v>0.0001</v>
      </c>
      <c r="D41" s="25">
        <f>IF(E40&lt;=0,0,ROUND(E40*B7,0))</f>
        <v>0.0001</v>
      </c>
      <c r="E41" s="25">
        <f>MAX(0,E40+D41-C41)</f>
        <v>0.0001</v>
      </c>
    </row>
    <row r="42" ht="26" customHeight="1" spans="1:5" x14ac:dyDescent="0.25">
      <c r="A42" s="22">
        <v>25</v>
      </c>
      <c r="B42" s="22">
        <f>B9+A42</f>
        <v>90</v>
      </c>
      <c r="C42" s="23">
        <f>IF(E41&lt;=0,0,ROUND(C41*(1+B8),0))</f>
        <v>0.0001</v>
      </c>
      <c r="D42" s="23">
        <f>IF(E41&lt;=0,0,ROUND(E41*B7,0))</f>
        <v>0.0001</v>
      </c>
      <c r="E42" s="23">
        <f>MAX(0,E41+D42-C42)</f>
        <v>0.0001</v>
      </c>
    </row>
    <row r="43" ht="26" customHeight="1" spans="1:5" x14ac:dyDescent="0.25">
      <c r="A43" s="24">
        <v>26</v>
      </c>
      <c r="B43" s="24">
        <f>B9+A43</f>
        <v>91</v>
      </c>
      <c r="C43" s="25">
        <f>IF(E42&lt;=0,0,ROUND(C42*(1+B8),0))</f>
        <v>0.0001</v>
      </c>
      <c r="D43" s="25">
        <f>IF(E42&lt;=0,0,ROUND(E42*B7,0))</f>
        <v>0.0001</v>
      </c>
      <c r="E43" s="25">
        <f>MAX(0,E42+D43-C43)</f>
        <v>0.0001</v>
      </c>
    </row>
    <row r="44" ht="26" customHeight="1" spans="1:5" x14ac:dyDescent="0.25">
      <c r="A44" s="22">
        <v>27</v>
      </c>
      <c r="B44" s="22">
        <f>B9+A44</f>
        <v>92</v>
      </c>
      <c r="C44" s="23">
        <f>IF(E43&lt;=0,0,ROUND(C43*(1+B8),0))</f>
        <v>0.0001</v>
      </c>
      <c r="D44" s="23">
        <f>IF(E43&lt;=0,0,ROUND(E43*B7,0))</f>
        <v>0.0001</v>
      </c>
      <c r="E44" s="23">
        <f>MAX(0,E43+D44-C44)</f>
        <v>0.0001</v>
      </c>
    </row>
    <row r="45" ht="26" customHeight="1" spans="1:5" x14ac:dyDescent="0.25">
      <c r="A45" s="24">
        <v>28</v>
      </c>
      <c r="B45" s="24">
        <f>B9+A45</f>
        <v>93</v>
      </c>
      <c r="C45" s="25">
        <f>IF(E44&lt;=0,0,ROUND(C44*(1+B8),0))</f>
        <v>0.0001</v>
      </c>
      <c r="D45" s="25">
        <f>IF(E44&lt;=0,0,ROUND(E44*B7,0))</f>
        <v>0.0001</v>
      </c>
      <c r="E45" s="25">
        <f>MAX(0,E44+D45-C45)</f>
        <v>0.0001</v>
      </c>
    </row>
    <row r="46" ht="26" customHeight="1" spans="1:5" x14ac:dyDescent="0.25">
      <c r="A46" s="22">
        <v>29</v>
      </c>
      <c r="B46" s="22">
        <f>B9+A46</f>
        <v>94</v>
      </c>
      <c r="C46" s="23">
        <f>IF(E45&lt;=0,0,ROUND(C45*(1+B8),0))</f>
        <v>0.0001</v>
      </c>
      <c r="D46" s="23">
        <f>IF(E45&lt;=0,0,ROUND(E45*B7,0))</f>
        <v>0.0001</v>
      </c>
      <c r="E46" s="23">
        <f>MAX(0,E45+D46-C46)</f>
        <v>0.0001</v>
      </c>
    </row>
    <row r="47" ht="26" customHeight="1" spans="1:5" x14ac:dyDescent="0.25">
      <c r="A47" s="24">
        <v>30</v>
      </c>
      <c r="B47" s="24">
        <f>B9+A47</f>
        <v>95</v>
      </c>
      <c r="C47" s="25">
        <f>IF(E46&lt;=0,0,ROUND(C46*(1+B8),0))</f>
        <v>0.0001</v>
      </c>
      <c r="D47" s="25">
        <f>IF(E46&lt;=0,0,ROUND(E46*B7,0))</f>
        <v>0.0001</v>
      </c>
      <c r="E47" s="25">
        <f>MAX(0,E46+D47-C47)</f>
        <v>0.0001</v>
      </c>
    </row>
    <row r="48" ht="26" customHeight="1" spans="1:5" x14ac:dyDescent="0.25">
      <c r="A48" s="22">
        <v>31</v>
      </c>
      <c r="B48" s="22">
        <f>B9+A48</f>
        <v>96</v>
      </c>
      <c r="C48" s="23">
        <f>IF(E47&lt;=0,0,ROUND(C47*(1+B8),0))</f>
        <v>0.0001</v>
      </c>
      <c r="D48" s="23">
        <f>IF(E47&lt;=0,0,ROUND(E47*B7,0))</f>
        <v>0.0001</v>
      </c>
      <c r="E48" s="23">
        <f>MAX(0,E47+D48-C48)</f>
        <v>0.0001</v>
      </c>
    </row>
    <row r="49" ht="26" customHeight="1" spans="1:5" x14ac:dyDescent="0.25">
      <c r="A49" s="24">
        <v>32</v>
      </c>
      <c r="B49" s="24">
        <f>B9+A49</f>
        <v>97</v>
      </c>
      <c r="C49" s="25">
        <f>IF(E48&lt;=0,0,ROUND(C48*(1+B8),0))</f>
        <v>0.0001</v>
      </c>
      <c r="D49" s="25">
        <f>IF(E48&lt;=0,0,ROUND(E48*B7,0))</f>
        <v>0.0001</v>
      </c>
      <c r="E49" s="25">
        <f>MAX(0,E48+D49-C49)</f>
        <v>0.0001</v>
      </c>
    </row>
    <row r="50" ht="26" customHeight="1" spans="1:5" x14ac:dyDescent="0.25">
      <c r="A50" s="22">
        <v>33</v>
      </c>
      <c r="B50" s="22">
        <f>B9+A50</f>
        <v>98</v>
      </c>
      <c r="C50" s="23">
        <f>IF(E49&lt;=0,0,ROUND(C49*(1+B8),0))</f>
        <v>0.0001</v>
      </c>
      <c r="D50" s="23">
        <f>IF(E49&lt;=0,0,ROUND(E49*B7,0))</f>
        <v>0.0001</v>
      </c>
      <c r="E50" s="23">
        <f>MAX(0,E49+D50-C50)</f>
        <v>0.0001</v>
      </c>
    </row>
    <row r="51" ht="26" customHeight="1" spans="1:5" x14ac:dyDescent="0.25">
      <c r="A51" s="24">
        <v>34</v>
      </c>
      <c r="B51" s="24">
        <f>B9+A51</f>
        <v>99</v>
      </c>
      <c r="C51" s="25">
        <f>IF(E50&lt;=0,0,ROUND(C50*(1+B8),0))</f>
        <v>0.0001</v>
      </c>
      <c r="D51" s="25">
        <f>IF(E50&lt;=0,0,ROUND(E50*B7,0))</f>
        <v>0.0001</v>
      </c>
      <c r="E51" s="25">
        <f>MAX(0,E50+D51-C51)</f>
        <v>0.0001</v>
      </c>
    </row>
    <row r="52" ht="26" customHeight="1" spans="1:5" x14ac:dyDescent="0.25">
      <c r="A52" s="22">
        <v>35</v>
      </c>
      <c r="B52" s="22">
        <f>B9+A52</f>
        <v>100</v>
      </c>
      <c r="C52" s="23">
        <f>IF(E51&lt;=0,0,ROUND(C51*(1+B8),0))</f>
        <v>0.0001</v>
      </c>
      <c r="D52" s="23">
        <f>IF(E51&lt;=0,0,ROUND(E51*B7,0))</f>
        <v>0.0001</v>
      </c>
      <c r="E52" s="23">
        <f>MAX(0,E51+D52-C52)</f>
        <v>0.0001</v>
      </c>
    </row>
    <row r="53" ht="26" customHeight="1" spans="1:5" x14ac:dyDescent="0.25">
      <c r="A53" s="24">
        <v>36</v>
      </c>
      <c r="B53" s="24">
        <f>B9+A53</f>
        <v>101</v>
      </c>
      <c r="C53" s="25">
        <f>IF(E52&lt;=0,0,ROUND(C52*(1+B8),0))</f>
        <v>0.0001</v>
      </c>
      <c r="D53" s="25">
        <f>IF(E52&lt;=0,0,ROUND(E52*B7,0))</f>
        <v>0.0001</v>
      </c>
      <c r="E53" s="25">
        <f>MAX(0,E52+D53-C53)</f>
        <v>0.0001</v>
      </c>
    </row>
    <row r="54" ht="26" customHeight="1" spans="1:5" x14ac:dyDescent="0.25">
      <c r="A54" s="22">
        <v>37</v>
      </c>
      <c r="B54" s="22">
        <f>B9+A54</f>
        <v>102</v>
      </c>
      <c r="C54" s="23">
        <f>IF(E53&lt;=0,0,ROUND(C53*(1+B8),0))</f>
        <v>0.0001</v>
      </c>
      <c r="D54" s="23">
        <f>IF(E53&lt;=0,0,ROUND(E53*B7,0))</f>
        <v>0.0001</v>
      </c>
      <c r="E54" s="23">
        <f>MAX(0,E53+D54-C54)</f>
        <v>0.0001</v>
      </c>
    </row>
    <row r="55" ht="26" customHeight="1" spans="1:5" x14ac:dyDescent="0.25">
      <c r="A55" s="24">
        <v>38</v>
      </c>
      <c r="B55" s="24">
        <f>B9+A55</f>
        <v>103</v>
      </c>
      <c r="C55" s="25">
        <f>IF(E54&lt;=0,0,ROUND(C54*(1+B8),0))</f>
        <v>0.0001</v>
      </c>
      <c r="D55" s="25">
        <f>IF(E54&lt;=0,0,ROUND(E54*B7,0))</f>
        <v>0.0001</v>
      </c>
      <c r="E55" s="25">
        <f>MAX(0,E54+D55-C55)</f>
        <v>0.0001</v>
      </c>
    </row>
    <row r="56" ht="26" customHeight="1" spans="1:5" x14ac:dyDescent="0.25">
      <c r="A56" s="22">
        <v>39</v>
      </c>
      <c r="B56" s="22">
        <f>B9+A56</f>
        <v>104</v>
      </c>
      <c r="C56" s="23">
        <f>IF(E55&lt;=0,0,ROUND(C55*(1+B8),0))</f>
        <v>0.0001</v>
      </c>
      <c r="D56" s="23">
        <f>IF(E55&lt;=0,0,ROUND(E55*B7,0))</f>
        <v>0.0001</v>
      </c>
      <c r="E56" s="23">
        <f>MAX(0,E55+D56-C56)</f>
        <v>0.0001</v>
      </c>
    </row>
    <row r="57" ht="26" customHeight="1" spans="1:5" x14ac:dyDescent="0.25">
      <c r="A57" s="24">
        <v>40</v>
      </c>
      <c r="B57" s="24">
        <f>B9+A57</f>
        <v>105</v>
      </c>
      <c r="C57" s="25">
        <f>IF(E56&lt;=0,0,ROUND(C56*(1+B8),0))</f>
        <v>0.0001</v>
      </c>
      <c r="D57" s="25">
        <f>IF(E56&lt;=0,0,ROUND(E56*B7,0))</f>
        <v>0.0001</v>
      </c>
      <c r="E57" s="25">
        <f>MAX(0,E56+D57-C57)</f>
        <v>0.0001</v>
      </c>
    </row>
    <row r="58" ht="8" customHeight="1" x14ac:dyDescent="0.25"/>
    <row r="59" ht="6" customHeight="1" x14ac:dyDescent="0.25"/>
    <row r="60" ht="20" customHeight="1" spans="1:5" x14ac:dyDescent="0.25">
      <c r="A60" s="26" t="s">
        <v>11</v>
      </c>
      <c r="B60" s="26"/>
      <c r="C60" s="26"/>
      <c r="D60" s="26"/>
      <c r="E60" s="26"/>
    </row>
    <row r="61" ht="20" customHeight="1" spans="1:5" x14ac:dyDescent="0.25">
      <c r="A61" s="27" t="s">
        <v>12</v>
      </c>
      <c r="B61" s="27"/>
      <c r="C61" s="27"/>
      <c r="D61" s="27"/>
      <c r="E61" s="27"/>
    </row>
  </sheetData>
  <sheetProtection sheet="1"/>
  <mergeCells count="4">
    <mergeCell ref="A1:E1"/>
    <mergeCell ref="A2:E2"/>
    <mergeCell ref="A60:E60"/>
    <mergeCell ref="A61:E61"/>
  </mergeCells>
  <hyperlinks>
    <hyperlink ref="A6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'Calculator'!B12</f>
        <v>22</v>
      </c>
      <c r="C5" s="4"/>
      <c r="D5" s="5">
        <f>'Calculator'!B13</f>
        <v>2500</v>
      </c>
      <c r="E5" s="5"/>
      <c r="F5" s="4">
        <f>'Calculator'!B14</f>
        <v>87</v>
      </c>
      <c r="G5" s="4"/>
      <c r="H5" s="5">
        <f>'Calculator'!B5</f>
        <v>500000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30</v>
      </c>
    </row>
    <row r="2" ht="20" customHeight="1" spans="2:2" x14ac:dyDescent="0.25">
      <c r="B2" s="2" t="s">
        <v>31</v>
      </c>
    </row>
    <row r="3" ht="16" customHeight="1" x14ac:dyDescent="0.25"/>
    <row r="4" ht="28" customHeight="1" spans="2:2" x14ac:dyDescent="0.25">
      <c r="B4" s="7" t="s">
        <v>32</v>
      </c>
    </row>
    <row r="5" ht="24" customHeight="1" spans="2:2" x14ac:dyDescent="0.25">
      <c r="B5" s="28" t="s">
        <v>33</v>
      </c>
    </row>
    <row r="6" ht="24" customHeight="1" spans="2:2" x14ac:dyDescent="0.25">
      <c r="B6" s="28" t="s">
        <v>34</v>
      </c>
    </row>
    <row r="7" ht="24" customHeight="1" spans="2:2" x14ac:dyDescent="0.25">
      <c r="B7" s="28" t="s">
        <v>35</v>
      </c>
    </row>
    <row r="8" ht="24" customHeight="1" spans="2:2" x14ac:dyDescent="0.25">
      <c r="B8" s="28" t="s">
        <v>36</v>
      </c>
    </row>
    <row r="9" ht="12" customHeight="1" x14ac:dyDescent="0.25"/>
    <row r="10" ht="28" customHeight="1" spans="2:2" x14ac:dyDescent="0.25">
      <c r="B10" s="7" t="s">
        <v>37</v>
      </c>
    </row>
    <row r="11" ht="24" customHeight="1" spans="2:2" x14ac:dyDescent="0.25">
      <c r="B11" s="28" t="s">
        <v>38</v>
      </c>
    </row>
    <row r="12" ht="24" customHeight="1" spans="2:2" x14ac:dyDescent="0.25">
      <c r="B12" s="28" t="s">
        <v>39</v>
      </c>
    </row>
    <row r="13" ht="24" customHeight="1" spans="2:2" x14ac:dyDescent="0.25">
      <c r="B13" s="28" t="s">
        <v>40</v>
      </c>
    </row>
    <row r="14" ht="24" customHeight="1" spans="2:2" x14ac:dyDescent="0.25">
      <c r="B14" s="28" t="s">
        <v>41</v>
      </c>
    </row>
    <row r="15" ht="12" customHeight="1" x14ac:dyDescent="0.25"/>
    <row r="16" ht="28" customHeight="1" spans="2:2" x14ac:dyDescent="0.25">
      <c r="B16" s="7" t="s">
        <v>42</v>
      </c>
    </row>
    <row r="17" ht="24" customHeight="1" spans="2:2" x14ac:dyDescent="0.25">
      <c r="B17" s="28" t="s">
        <v>43</v>
      </c>
    </row>
    <row r="18" ht="24" customHeight="1" spans="2:2" x14ac:dyDescent="0.25">
      <c r="B18" s="28" t="s">
        <v>44</v>
      </c>
    </row>
    <row r="19" ht="12" customHeight="1" x14ac:dyDescent="0.25"/>
    <row r="20" ht="6" customHeight="1" x14ac:dyDescent="0.25"/>
    <row r="21" ht="20" customHeight="1" spans="1:2" x14ac:dyDescent="0.25">
      <c r="A21" s="9" t="s">
        <v>11</v>
      </c>
      <c r="B21" s="9"/>
    </row>
    <row r="22" ht="20" customHeight="1" spans="1:2" x14ac:dyDescent="0.25">
      <c r="A22" s="10" t="s">
        <v>12</v>
      </c>
      <c r="B22" s="10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Savings Balance Over Time</t>
        </is>
      </c>
      <c r="B1" t="inlineStr">
        <is>
          <t>Balance</t>
        </is>
      </c>
    </row>
    <row r="2">
      <c r="A2" t="inlineStr">
        <is>
          <t>Age 66</t>
        </is>
      </c>
      <c r="B2">
        <v>495000</v>
      </c>
    </row>
    <row r="3">
      <c r="A3" t="inlineStr">
        <is>
          <t>Age 68</t>
        </is>
      </c>
      <c r="B3">
        <v>481466</v>
      </c>
    </row>
    <row r="4">
      <c r="A4" t="inlineStr">
        <is>
          <t>Age 70</t>
        </is>
      </c>
      <c r="B4">
        <v>462630</v>
      </c>
    </row>
    <row r="5">
      <c r="A5" t="inlineStr">
        <is>
          <t>Age 72</t>
        </is>
      </c>
      <c r="B5">
        <v>437710</v>
      </c>
    </row>
    <row r="6">
      <c r="A6" t="inlineStr">
        <is>
          <t>Age 74</t>
        </is>
      </c>
      <c r="B6">
        <v>405832</v>
      </c>
    </row>
    <row r="7">
      <c r="A7" t="inlineStr">
        <is>
          <t>Age 76</t>
        </is>
      </c>
      <c r="B7">
        <v>366011</v>
      </c>
    </row>
    <row r="8">
      <c r="A8" t="inlineStr">
        <is>
          <t>Age 78</t>
        </is>
      </c>
      <c r="B8">
        <v>317151</v>
      </c>
    </row>
    <row r="9">
      <c r="A9" t="inlineStr">
        <is>
          <t>Age 80</t>
        </is>
      </c>
      <c r="B9">
        <v>258023</v>
      </c>
    </row>
    <row r="10">
      <c r="A10" t="inlineStr">
        <is>
          <t>Age 82</t>
        </is>
      </c>
      <c r="B10">
        <v>187253</v>
      </c>
    </row>
    <row r="11">
      <c r="A11" t="inlineStr">
        <is>
          <t>Age 84</t>
        </is>
      </c>
      <c r="B11">
        <v>103309</v>
      </c>
    </row>
    <row r="12">
      <c r="A12" t="inlineStr">
        <is>
          <t>Age 86</t>
        </is>
      </c>
      <c r="B12">
        <v>4479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Savings Withdrawal Calculator</dc:title>
  <dc:subject>Financial Template</dc:subject>
  <dc:description>Free Savings Withdrawal Calculator template by FinancialAha.com</dc:description>
  <cp:keywords>finance, template, spreadsheet, FinancialAha</cp:keywords>
  <cp:category>Finance</cp:category>
  <cp:lastModifiedBy>Unknown</cp:lastModifiedBy>
  <cp:lastPrinted>2026-04-01T18:01:48Z</cp:lastPrinted>
  <dcterms:created xsi:type="dcterms:W3CDTF">2026-04-01T18:01:48Z</dcterms:created>
  <dcterms:modified xsi:type="dcterms:W3CDTF">2026-04-01T18:01:48Z</dcterms:modified>
</cp:coreProperties>
</file>