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Goals Setup" state="visible" r:id="rId5"/>
    <sheet sheetId="2" name="Monthly Tracking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<sst xmlns="http://schemas.openxmlformats.org/spreadsheetml/2006/main" count="143" uniqueCount="103">
  <si>
    <t>Savings Goal Tracker</t>
  </si>
  <si>
    <t>Track progress toward your savings goals</t>
  </si>
  <si>
    <t>by FinancialAha.com</t>
  </si>
  <si>
    <t>TOTAL SAVED</t>
  </si>
  <si>
    <t>TOTAL GOAL AMOUNT</t>
  </si>
  <si>
    <t>OVERALL PROGRESS</t>
  </si>
  <si>
    <t>across all goals</t>
  </si>
  <si>
    <t>combined target</t>
  </si>
  <si>
    <t>of total goal reached</t>
  </si>
  <si>
    <t>MONTHLY CONTRIBUTION</t>
  </si>
  <si>
    <t>GOALS COMPLETED</t>
  </si>
  <si>
    <t>MONTHS TO COMPLETE</t>
  </si>
  <si>
    <t>total per month</t>
  </si>
  <si>
    <t>goals fully funded</t>
  </si>
  <si>
    <t>for all remaining goals</t>
  </si>
  <si>
    <t>GOAL PROGRESS</t>
  </si>
  <si>
    <t>SAVINGS GROWTH OVER TIME</t>
  </si>
  <si>
    <t>Created with FinancialAha.com - Free financial tools and templates</t>
  </si>
  <si>
    <t>Get a premium spreadsheet from FinancialAha.com</t>
  </si>
  <si>
    <t>Goal</t>
  </si>
  <si>
    <t>% Complete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</si>
  <si>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</si>
  <si>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</si>
  <si>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</si>
  <si>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</si>
  <si>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</si>
  <si>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</si>
  <si>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</si>
  <si>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</si>
  <si>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</si>
  <si>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</si>
  <si>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</si>
  <si>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</si>
  <si>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</si>
  <si>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Savings</t>
  </si>
  <si>
    <t>Savings Goals Setup</t>
  </si>
  <si>
    <t>Enter your savings goals in the yellow cells. Calculated fields update automatically.</t>
  </si>
  <si>
    <t>YOUR SAVINGS GOALS</t>
  </si>
  <si>
    <t>Goal Name</t>
  </si>
  <si>
    <t>Target Amount</t>
  </si>
  <si>
    <t>Current Saved</t>
  </si>
  <si>
    <t>Monthly Contribution</t>
  </si>
  <si>
    <t>Target Date</t>
  </si>
  <si>
    <t>Priority</t>
  </si>
  <si>
    <t>Months Remaining</t>
  </si>
  <si>
    <t>On Track</t>
  </si>
  <si>
    <t>Emergency Fund</t>
  </si>
  <si>
    <t>Dec 2026</t>
  </si>
  <si>
    <t>High</t>
  </si>
  <si>
    <t>Vacation</t>
  </si>
  <si>
    <t>Aug 2026</t>
  </si>
  <si>
    <t>Medium</t>
  </si>
  <si>
    <t>New Car Down Payment</t>
  </si>
  <si>
    <t>Jun 2027</t>
  </si>
  <si>
    <t>Home Down Payment</t>
  </si>
  <si>
    <t>Dec 2028</t>
  </si>
  <si>
    <t>Holiday Fund</t>
  </si>
  <si>
    <t>Nov 2026</t>
  </si>
  <si>
    <t>Low</t>
  </si>
  <si>
    <t>SUMMARY</t>
  </si>
  <si>
    <t>Total Target Amount</t>
  </si>
  <si>
    <t>Total Currently Saved</t>
  </si>
  <si>
    <t>Total Monthly Contribution</t>
  </si>
  <si>
    <t>Overall Progress</t>
  </si>
  <si>
    <t>Goals Completed</t>
  </si>
  <si>
    <t>Months to Complete All</t>
  </si>
  <si>
    <t>Monthly Savings Tracking</t>
  </si>
  <si>
    <t>Projected savings balance per goal, per month. Based on current saved + monthly contributions.</t>
  </si>
  <si>
    <t>PROJECTED SAVINGS BALANCE</t>
  </si>
  <si>
    <t>End Balance</t>
  </si>
  <si>
    <t>Monthly Total</t>
  </si>
  <si>
    <t>How to Use This Template</t>
  </si>
  <si>
    <t>A quick guide to getting the most from your Savings Goal Tracker.</t>
  </si>
  <si>
    <t>GETTING STARTED</t>
  </si>
  <si>
    <t>1. Go to the "Goals Setup" sheet</t>
  </si>
  <si>
    <t>2. Enter each savings goal in the yellow cells: name, target amount, current balance, and monthly contribution</t>
  </si>
  <si>
    <t>3. Add a target date and priority level for each goal</t>
  </si>
  <si>
    <t>4. The template calculates % complete, months remaining, and on-track status automatically</t>
  </si>
  <si>
    <t>5. Check the Dashboard for a visual overview of your progress</t>
  </si>
  <si>
    <t>UNDERSTANDING THE SHEETS</t>
  </si>
  <si>
    <t>Dashboard: Shows 6 key metrics and two charts - goal progress bars and savings growth over time.</t>
  </si>
  <si>
    <t>Goals Setup: Where you enter and manage your savings goals (up to 8 goals).</t>
  </si>
  <si>
    <t>Monthly Tracking: Shows projected savings balance per goal for each month of the year.</t>
  </si>
  <si>
    <t xml:space="preserve">  - Projections are based on your current saved amount plus monthly contributions.</t>
  </si>
  <si>
    <t xml:space="preserve">  - Balances are capped at the target amount (no over-saving tracked).</t>
  </si>
  <si>
    <t>COLOR CODING</t>
  </si>
  <si>
    <t>Yellow cells with a gold border are editable inputs - enter your data here.</t>
  </si>
  <si>
    <t>Green-tinted cells are calculated results - formulas update automatically.</t>
  </si>
  <si>
    <t>On Track column: "Yes" means projected to reach the goal within 24 months, "No" means it may take longer, "Done" means fully funded.</t>
  </si>
  <si>
    <t>TIPS FOR EFFECTIVE GOAL TRACKING</t>
  </si>
  <si>
    <t>Start with your most important goals - use the Priority column to rank them.</t>
  </si>
  <si>
    <t>Update the "Current Saved" column regularly as you make deposits.</t>
  </si>
  <si>
    <t>The Monthly Tracking sheet shows where each goal will be by year-end.</t>
  </si>
  <si>
    <t>If a goal is not on track, consider increasing the monthly contribution.</t>
  </si>
  <si>
    <t>Completed goals can stay in the tracker for reference, or replace them with new goals.</t>
  </si>
  <si>
    <t>CUSTOMIZING THE TEMPLATE</t>
  </si>
  <si>
    <t>Replace sample goal names with your own savings goals.</t>
  </si>
  <si>
    <t>Adjust target amounts and monthly contributions as your situation changes.</t>
  </si>
  <si>
    <t>The template supports up to 8 simultaneous savings goals.</t>
  </si>
  <si>
    <t>If you have fewer goals, leave unused rows blank - they will not affect calculations.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</si>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</sst>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9" fontId="5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vertical="center" indent="1"/>
      <protection locked="0"/>
    </xf>
    <xf numFmtId="164" fontId="15" fillId="3" borderId="5" xfId="0" applyNumberFormat="1" applyFont="1" applyFill="1" applyBorder="1" applyAlignment="1" applyProtection="1">
      <alignment horizontal="right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9" fontId="16" fillId="4" borderId="6" xfId="0" applyNumberFormat="1" applyFont="1" applyFill="1" applyBorder="1" applyAlignment="1" applyProtection="1">
      <alignment horizontal="right" vertical="center"/>
    </xf>
    <xf numFmtId="3" fontId="16" fillId="4" borderId="6" xfId="0" applyNumberFormat="1" applyFont="1" applyFill="1" applyBorder="1" applyAlignment="1" applyProtection="1">
      <alignment horizontal="right" vertical="center"/>
    </xf>
    <xf numFmtId="0" fontId="16" fillId="4" borderId="6" xfId="0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left" vertical="center" indent="1"/>
    </xf>
    <xf numFmtId="164" fontId="17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indent="1"/>
    </xf>
    <xf numFmtId="164" fontId="15" fillId="0" borderId="8" xfId="0" applyNumberFormat="1" applyFont="1" applyBorder="1" applyAlignment="1" applyProtection="1">
      <alignment horizontal="right" vertical="center"/>
    </xf>
    <xf numFmtId="164" fontId="16" fillId="4" borderId="6" xfId="0" applyNumberFormat="1" applyFont="1" applyFill="1" applyBorder="1" applyAlignment="1" applyProtection="1">
      <alignment horizontal="right" vertical="center"/>
    </xf>
    <xf numFmtId="0" fontId="15" fillId="5" borderId="8" xfId="0" applyFont="1" applyFill="1" applyBorder="1" applyAlignment="1" applyProtection="1">
      <alignment vertical="center" indent="1"/>
    </xf>
    <xf numFmtId="164" fontId="15" fillId="5" borderId="8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Goal Progress (% Complete)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% Complete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Dashboard!$C$49:$G$49</c:f>
              <c:strCache>
                <c:ptCount val="5"/>
                <c:pt idx="0">
                  <c:v>Emergency Fund</c:v>
                </c:pt>
                <c:pt idx="1">
                  <c:v>Vacation</c:v>
                </c:pt>
                <c:pt idx="2">
                  <c:v>New Car Down Payment</c:v>
                </c:pt>
                <c:pt idx="3">
                  <c:v>Home Down Payment</c:v>
                </c:pt>
                <c:pt idx="4">
                  <c:v>Holiday Fund</c:v>
                </c:pt>
              </c:strCache>
            </c:strRef>
          </c:cat>
          <c:val>
            <c:numRef>
              <c:f>Dashboard!$C$50:$G$50</c:f>
              <c:numCache>
                <c:formatCode>0%</c:formatCode>
                <c:ptCount val="5"/>
                <c:pt idx="0">
                  <c:v>0.57</c:v>
                </c:pt>
                <c:pt idx="1">
                  <c:v>0.4</c:v>
                </c:pt>
                <c:pt idx="2">
                  <c:v>0.25</c:v>
                </c:pt>
                <c:pt idx="3">
                  <c:v>0.3</c:v>
                </c:pt>
                <c:pt idx="4">
                  <c:v>0.4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0%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Total Savings Growth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Total Savings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Dashboard!$C$51:$N$51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Dashboard!$C$52:$N$52</c:f>
              <c:numCache>
                <c:formatCode>$#,##0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9</xdr:col>
      <xdr:colOff>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9</xdr:col>
      <xdr:colOff>0</xdr:colOff>
      <xdr:row>54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25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3" width="16" customWidth="1"/>
    <col min="4" max="4" width="18" customWidth="1"/>
    <col min="5" max="5" width="14" customWidth="1"/>
    <col min="6" max="6" width="12" customWidth="1"/>
    <col min="7" max="7" width="14" customWidth="1"/>
    <col min="8" max="8" width="18" customWidth="1"/>
    <col min="9" max="9" width="12" customWidth="1"/>
  </cols>
  <sheetData>
    <row r="1" ht="48" customHeight="1" spans="1:9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2" ht="24" customHeight="1" spans="1:9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</row>
    <row r="3" ht="14" customHeight="1" x14ac:dyDescent="0.25"/>
    <row r="4" ht="28" customHeight="1" spans="1:9" x14ac:dyDescent="0.25">
      <c r="A4" s="10" t="s">
        <v>37</v>
      </c>
      <c r="B4" s="11"/>
      <c r="C4" s="11"/>
      <c r="D4" s="11"/>
      <c r="E4" s="11"/>
      <c r="F4" s="11"/>
      <c r="G4" s="11"/>
      <c r="H4" s="11"/>
      <c r="I4" s="11"/>
    </row>
    <row r="5" ht="32" customHeight="1" spans="1:9" x14ac:dyDescent="0.25">
      <c r="A5" s="17" t="s">
        <v>38</v>
      </c>
      <c r="B5" s="18" t="s">
        <v>39</v>
      </c>
      <c r="C5" s="18" t="s">
        <v>40</v>
      </c>
      <c r="D5" s="18" t="s">
        <v>41</v>
      </c>
      <c r="E5" s="18" t="s">
        <v>42</v>
      </c>
      <c r="F5" s="18" t="s">
        <v>43</v>
      </c>
      <c r="G5" s="18" t="s">
        <v>20</v>
      </c>
      <c r="H5" s="18" t="s">
        <v>44</v>
      </c>
      <c r="I5" s="18" t="s">
        <v>45</v>
      </c>
    </row>
    <row r="6" ht="26" customHeight="1" spans="1:9" x14ac:dyDescent="0.25">
      <c r="A6" s="19" t="s">
        <v>46</v>
      </c>
      <c r="B6" s="20">
        <v>15000</v>
      </c>
      <c r="C6" s="20">
        <v>8500</v>
      </c>
      <c r="D6" s="20">
        <v>500</v>
      </c>
      <c r="E6" s="21" t="s">
        <v>47</v>
      </c>
      <c r="F6" s="21" t="s">
        <v>48</v>
      </c>
      <c r="G6" s="22">
        <f>IF(B6="","",IF(B6=0,0,C6/B6))</f>
        <v>0.5666666666666667</v>
      </c>
      <c r="H6" s="23">
        <f>IF(B6="","",IF(C6&gt;=B6,0,IF(D6=0,0,ROUNDUP((B6-C6)/D6,0))))</f>
        <v>13</v>
      </c>
      <c r="I6" s="24" t="str">
        <f>IF(B6="","",IF(C6&gt;=B6,"Done",IF(H6&lt;=24,"Yes","No")))</f>
        <v>Yes</v>
      </c>
    </row>
    <row r="7" ht="26" customHeight="1" spans="1:9" x14ac:dyDescent="0.25">
      <c r="A7" s="19" t="s">
        <v>49</v>
      </c>
      <c r="B7" s="20">
        <v>3000</v>
      </c>
      <c r="C7" s="20">
        <v>1200</v>
      </c>
      <c r="D7" s="20">
        <v>200</v>
      </c>
      <c r="E7" s="21" t="s">
        <v>50</v>
      </c>
      <c r="F7" s="21" t="s">
        <v>51</v>
      </c>
      <c r="G7" s="22">
        <f>IF(B7="","",IF(B7=0,0,C7/B7))</f>
        <v>0.4</v>
      </c>
      <c r="H7" s="23">
        <f>IF(B7="","",IF(C7&gt;=B7,0,IF(D7=0,0,ROUNDUP((B7-C7)/D7,0))))</f>
        <v>9</v>
      </c>
      <c r="I7" s="24" t="str">
        <f>IF(B7="","",IF(C7&gt;=B7,"Done",IF(H7&lt;=24,"Yes","No")))</f>
        <v>Yes</v>
      </c>
    </row>
    <row r="8" ht="26" customHeight="1" spans="1:9" x14ac:dyDescent="0.25">
      <c r="A8" s="19" t="s">
        <v>52</v>
      </c>
      <c r="B8" s="20">
        <v>8000</v>
      </c>
      <c r="C8" s="20">
        <v>2000</v>
      </c>
      <c r="D8" s="20">
        <v>300</v>
      </c>
      <c r="E8" s="21" t="s">
        <v>53</v>
      </c>
      <c r="F8" s="21" t="s">
        <v>48</v>
      </c>
      <c r="G8" s="22">
        <f>IF(B8="","",IF(B8=0,0,C8/B8))</f>
        <v>0.25</v>
      </c>
      <c r="H8" s="23">
        <f>IF(B8="","",IF(C8&gt;=B8,0,IF(D8=0,0,ROUNDUP((B8-C8)/D8,0))))</f>
        <v>20</v>
      </c>
      <c r="I8" s="24" t="str">
        <f>IF(B8="","",IF(C8&gt;=B8,"Done",IF(H8&lt;=24,"Yes","No")))</f>
        <v>Yes</v>
      </c>
    </row>
    <row r="9" ht="26" customHeight="1" spans="1:9" x14ac:dyDescent="0.25">
      <c r="A9" s="19" t="s">
        <v>54</v>
      </c>
      <c r="B9" s="20">
        <v>40000</v>
      </c>
      <c r="C9" s="20">
        <v>12000</v>
      </c>
      <c r="D9" s="20">
        <v>800</v>
      </c>
      <c r="E9" s="21" t="s">
        <v>55</v>
      </c>
      <c r="F9" s="21" t="s">
        <v>48</v>
      </c>
      <c r="G9" s="22">
        <f>IF(B9="","",IF(B9=0,0,C9/B9))</f>
        <v>0.3</v>
      </c>
      <c r="H9" s="23">
        <f>IF(B9="","",IF(C9&gt;=B9,0,IF(D9=0,0,ROUNDUP((B9-C9)/D9,0))))</f>
        <v>35</v>
      </c>
      <c r="I9" s="24" t="str">
        <f>IF(B9="","",IF(C9&gt;=B9,"Done",IF(H9&lt;=24,"Yes","No")))</f>
        <v>No</v>
      </c>
    </row>
    <row r="10" ht="26" customHeight="1" spans="1:9" x14ac:dyDescent="0.25">
      <c r="A10" s="19" t="s">
        <v>56</v>
      </c>
      <c r="B10" s="20">
        <v>1500</v>
      </c>
      <c r="C10" s="20">
        <v>600</v>
      </c>
      <c r="D10" s="20">
        <v>100</v>
      </c>
      <c r="E10" s="21" t="s">
        <v>57</v>
      </c>
      <c r="F10" s="21" t="s">
        <v>58</v>
      </c>
      <c r="G10" s="22">
        <f>IF(B10="","",IF(B10=0,0,C10/B10))</f>
        <v>0.4</v>
      </c>
      <c r="H10" s="23">
        <f>IF(B10="","",IF(C10&gt;=B10,0,IF(D10=0,0,ROUNDUP((B10-C10)/D10,0))))</f>
        <v>9</v>
      </c>
      <c r="I10" s="24" t="str">
        <f>IF(B10="","",IF(C10&gt;=B10,"Done",IF(H10&lt;=24,"Yes","No")))</f>
        <v>Yes</v>
      </c>
    </row>
    <row r="11" ht="26" customHeight="1" spans="1:9" x14ac:dyDescent="0.25">
      <c r="A11" s="19" t="s">
        <v>21</v>
      </c>
      <c r="B11" s="20" t="s">
        <v>21</v>
      </c>
      <c r="C11" s="20" t="s">
        <v>21</v>
      </c>
      <c r="D11" s="20" t="s">
        <v>21</v>
      </c>
      <c r="E11" s="21" t="s">
        <v>21</v>
      </c>
      <c r="F11" s="21" t="s">
        <v>21</v>
      </c>
      <c r="G11" s="22">
        <f>IF(B11="","",IF(B11=0,0,C11/B11))</f>
        <v>0.0001</v>
      </c>
      <c r="H11" s="23">
        <f>IF(B11="","",IF(C11&gt;=B11,0,IF(D11=0,0,ROUNDUP((B11-C11)/D11,0))))</f>
        <v>0.0001</v>
      </c>
      <c r="I11" s="24">
        <f>IF(B11="","",IF(C11&gt;=B11,"Done",IF(H11&lt;=24,"Yes","No")))</f>
        <v>0.0001</v>
      </c>
    </row>
    <row r="12" ht="26" customHeight="1" spans="1:9" x14ac:dyDescent="0.25">
      <c r="A12" s="19" t="s">
        <v>21</v>
      </c>
      <c r="B12" s="20" t="s">
        <v>21</v>
      </c>
      <c r="C12" s="20" t="s">
        <v>21</v>
      </c>
      <c r="D12" s="20" t="s">
        <v>21</v>
      </c>
      <c r="E12" s="21" t="s">
        <v>21</v>
      </c>
      <c r="F12" s="21" t="s">
        <v>21</v>
      </c>
      <c r="G12" s="22">
        <f>IF(B12="","",IF(B12=0,0,C12/B12))</f>
        <v>0.0001</v>
      </c>
      <c r="H12" s="23">
        <f>IF(B12="","",IF(C12&gt;=B12,0,IF(D12=0,0,ROUNDUP((B12-C12)/D12,0))))</f>
        <v>0.0001</v>
      </c>
      <c r="I12" s="24">
        <f>IF(B12="","",IF(C12&gt;=B12,"Done",IF(H12&lt;=24,"Yes","No")))</f>
        <v>0.0001</v>
      </c>
    </row>
    <row r="13" ht="26" customHeight="1" spans="1:9" x14ac:dyDescent="0.25">
      <c r="A13" s="19" t="s">
        <v>21</v>
      </c>
      <c r="B13" s="20" t="s">
        <v>21</v>
      </c>
      <c r="C13" s="20" t="s">
        <v>21</v>
      </c>
      <c r="D13" s="20" t="s">
        <v>21</v>
      </c>
      <c r="E13" s="21" t="s">
        <v>21</v>
      </c>
      <c r="F13" s="21" t="s">
        <v>21</v>
      </c>
      <c r="G13" s="22">
        <f>IF(B13="","",IF(B13=0,0,C13/B13))</f>
        <v>0.0001</v>
      </c>
      <c r="H13" s="23">
        <f>IF(B13="","",IF(C13&gt;=B13,0,IF(D13=0,0,ROUNDUP((B13-C13)/D13,0))))</f>
        <v>0.0001</v>
      </c>
      <c r="I13" s="24">
        <f>IF(B13="","",IF(C13&gt;=B13,"Done",IF(H13&lt;=24,"Yes","No")))</f>
        <v>0.0001</v>
      </c>
    </row>
    <row r="14" ht="14" customHeight="1" x14ac:dyDescent="0.25"/>
    <row r="15" ht="28" customHeight="1" spans="1:9" x14ac:dyDescent="0.25">
      <c r="A15" s="10" t="s">
        <v>59</v>
      </c>
      <c r="B15" s="11"/>
      <c r="C15" s="11"/>
      <c r="D15" s="11"/>
      <c r="E15" s="11"/>
      <c r="F15" s="11"/>
      <c r="G15" s="11"/>
      <c r="H15" s="11"/>
      <c r="I15" s="11"/>
    </row>
    <row r="16" ht="26" customHeight="1" spans="1:2" x14ac:dyDescent="0.25">
      <c r="A16" s="25" t="s">
        <v>60</v>
      </c>
      <c r="B16" s="26">
        <f>SUM(B6:B13)</f>
        <v>67500</v>
      </c>
    </row>
    <row r="17" ht="26" customHeight="1" spans="1:3" x14ac:dyDescent="0.25">
      <c r="A17" s="25" t="s">
        <v>61</v>
      </c>
      <c r="C17" s="26">
        <f>SUM(C6:C13)</f>
        <v>24300</v>
      </c>
    </row>
    <row r="18" ht="26" customHeight="1" spans="1:4" x14ac:dyDescent="0.25">
      <c r="A18" s="25" t="s">
        <v>62</v>
      </c>
      <c r="D18" s="26">
        <f>SUM(D6:D13)</f>
        <v>1900</v>
      </c>
    </row>
    <row r="19" ht="26" customHeight="1" spans="1:7" x14ac:dyDescent="0.25">
      <c r="A19" s="25" t="s">
        <v>63</v>
      </c>
      <c r="G19" s="22">
        <f>IF(B16=0,0,C17/B16)</f>
        <v>0.36</v>
      </c>
    </row>
    <row r="20" ht="26" customHeight="1" spans="1:9" x14ac:dyDescent="0.25">
      <c r="A20" s="25" t="s">
        <v>64</v>
      </c>
      <c r="I20" s="23">
        <f>COUNTIF(I6:I13,"Done")</f>
        <v>0.0001</v>
      </c>
    </row>
    <row r="21" ht="26" customHeight="1" spans="1:8" x14ac:dyDescent="0.25">
      <c r="A21" s="25" t="s">
        <v>65</v>
      </c>
      <c r="H21" s="23">
        <f>MAX(H6:H13)</f>
        <v>35</v>
      </c>
    </row>
    <row r="22" ht="10" customHeight="1" x14ac:dyDescent="0.25"/>
    <row r="23" ht="6" customHeight="1" x14ac:dyDescent="0.25"/>
    <row r="24" ht="20" customHeight="1" spans="1:9" x14ac:dyDescent="0.25">
      <c r="A24" s="12" t="s">
        <v>17</v>
      </c>
      <c r="B24" s="12"/>
      <c r="C24" s="12"/>
      <c r="D24" s="12"/>
      <c r="E24" s="12"/>
      <c r="F24" s="12"/>
      <c r="G24" s="12"/>
      <c r="H24" s="12"/>
      <c r="I24" s="12"/>
    </row>
    <row r="25" ht="20" customHeight="1" spans="1:9" x14ac:dyDescent="0.25">
      <c r="A25" s="13" t="s">
        <v>18</v>
      </c>
      <c r="B25" s="13"/>
      <c r="C25" s="13"/>
      <c r="D25" s="13"/>
      <c r="E25" s="13"/>
      <c r="F25" s="13"/>
      <c r="G25" s="13"/>
      <c r="H25" s="13"/>
      <c r="I25" s="13"/>
    </row>
  </sheetData>
  <sheetProtection sheet="1"/>
  <mergeCells count="4">
    <mergeCell ref="A1:I1"/>
    <mergeCell ref="A2:I2"/>
    <mergeCell ref="A24:I24"/>
    <mergeCell ref="A25:I25"/>
  </mergeCells>
  <hyperlinks>
    <hyperlink ref="A2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N19"/>
  <sheetViews>
    <sheetView workbookViewId="0" showGridLines="0" zoomScale="125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13" width="12" customWidth="1"/>
    <col min="14" max="14" width="14" customWidth="1"/>
  </cols>
  <sheetData>
    <row r="1" ht="48" customHeight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4" customHeight="1" spans="1:14" x14ac:dyDescent="0.25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4" customHeight="1" x14ac:dyDescent="0.25"/>
    <row r="4" ht="28" customHeight="1" spans="1:14" x14ac:dyDescent="0.25">
      <c r="A4" s="10" t="s">
        <v>68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ht="32" customHeight="1" spans="1:14" x14ac:dyDescent="0.25">
      <c r="A5" s="17" t="s">
        <v>19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26</v>
      </c>
      <c r="G5" s="18" t="s">
        <v>27</v>
      </c>
      <c r="H5" s="18" t="s">
        <v>28</v>
      </c>
      <c r="I5" s="18" t="s">
        <v>29</v>
      </c>
      <c r="J5" s="18" t="s">
        <v>30</v>
      </c>
      <c r="K5" s="18" t="s">
        <v>31</v>
      </c>
      <c r="L5" s="18" t="s">
        <v>32</v>
      </c>
      <c r="M5" s="18" t="s">
        <v>33</v>
      </c>
      <c r="N5" s="18" t="s">
        <v>69</v>
      </c>
    </row>
    <row r="6" ht="26" customHeight="1" spans="1:14" x14ac:dyDescent="0.25">
      <c r="A6" s="27" t="str">
        <f>IF('Goals Setup'!A6="","",'Goals Setup'!A6)</f>
        <v>Emergency Fund</v>
      </c>
      <c r="B6" s="28">
        <f>IF('Goals Setup'!A6="","",MIN('Goals Setup'!B6,'Goals Setup'!C6+'Goals Setup'!D6))</f>
        <v>9000</v>
      </c>
      <c r="C6" s="28">
        <f>IF('Goals Setup'!A6="","",MIN('Goals Setup'!B6,B6+'Goals Setup'!D6))</f>
        <v>9500</v>
      </c>
      <c r="D6" s="28">
        <f>IF('Goals Setup'!A6="","",MIN('Goals Setup'!B6,C6+'Goals Setup'!D6))</f>
        <v>10000</v>
      </c>
      <c r="E6" s="28">
        <f>IF('Goals Setup'!A6="","",MIN('Goals Setup'!B6,D6+'Goals Setup'!D6))</f>
        <v>10500</v>
      </c>
      <c r="F6" s="28">
        <f>IF('Goals Setup'!A6="","",MIN('Goals Setup'!B6,E6+'Goals Setup'!D6))</f>
        <v>11000</v>
      </c>
      <c r="G6" s="28">
        <f>IF('Goals Setup'!A6="","",MIN('Goals Setup'!B6,F6+'Goals Setup'!D6))</f>
        <v>11500</v>
      </c>
      <c r="H6" s="28">
        <f>IF('Goals Setup'!A6="","",MIN('Goals Setup'!B6,G6+'Goals Setup'!D6))</f>
        <v>12000</v>
      </c>
      <c r="I6" s="28">
        <f>IF('Goals Setup'!A6="","",MIN('Goals Setup'!B6,H6+'Goals Setup'!D6))</f>
        <v>12500</v>
      </c>
      <c r="J6" s="28">
        <f>IF('Goals Setup'!A6="","",MIN('Goals Setup'!B6,I6+'Goals Setup'!D6))</f>
        <v>13000</v>
      </c>
      <c r="K6" s="28">
        <f>IF('Goals Setup'!A6="","",MIN('Goals Setup'!B6,J6+'Goals Setup'!D6))</f>
        <v>13500</v>
      </c>
      <c r="L6" s="28">
        <f>IF('Goals Setup'!A6="","",MIN('Goals Setup'!B6,K6+'Goals Setup'!D6))</f>
        <v>14000</v>
      </c>
      <c r="M6" s="28">
        <f>IF('Goals Setup'!A6="","",MIN('Goals Setup'!B6,L6+'Goals Setup'!D6))</f>
        <v>14500</v>
      </c>
      <c r="N6" s="29">
        <f>IF(A6="","",M6)</f>
        <v>14500</v>
      </c>
    </row>
    <row r="7" ht="26" customHeight="1" spans="1:14" x14ac:dyDescent="0.25">
      <c r="A7" s="30" t="str">
        <f>IF('Goals Setup'!A7="","",'Goals Setup'!A7)</f>
        <v>Vacation</v>
      </c>
      <c r="B7" s="31">
        <f>IF('Goals Setup'!A7="","",MIN('Goals Setup'!B7,'Goals Setup'!C7+'Goals Setup'!D7))</f>
        <v>1400</v>
      </c>
      <c r="C7" s="31">
        <f>IF('Goals Setup'!A7="","",MIN('Goals Setup'!B7,B7+'Goals Setup'!D7))</f>
        <v>1600</v>
      </c>
      <c r="D7" s="31">
        <f>IF('Goals Setup'!A7="","",MIN('Goals Setup'!B7,C7+'Goals Setup'!D7))</f>
        <v>1800</v>
      </c>
      <c r="E7" s="31">
        <f>IF('Goals Setup'!A7="","",MIN('Goals Setup'!B7,D7+'Goals Setup'!D7))</f>
        <v>2000</v>
      </c>
      <c r="F7" s="31">
        <f>IF('Goals Setup'!A7="","",MIN('Goals Setup'!B7,E7+'Goals Setup'!D7))</f>
        <v>2200</v>
      </c>
      <c r="G7" s="31">
        <f>IF('Goals Setup'!A7="","",MIN('Goals Setup'!B7,F7+'Goals Setup'!D7))</f>
        <v>2400</v>
      </c>
      <c r="H7" s="31">
        <f>IF('Goals Setup'!A7="","",MIN('Goals Setup'!B7,G7+'Goals Setup'!D7))</f>
        <v>2600</v>
      </c>
      <c r="I7" s="31">
        <f>IF('Goals Setup'!A7="","",MIN('Goals Setup'!B7,H7+'Goals Setup'!D7))</f>
        <v>2800</v>
      </c>
      <c r="J7" s="31">
        <f>IF('Goals Setup'!A7="","",MIN('Goals Setup'!B7,I7+'Goals Setup'!D7))</f>
        <v>3000</v>
      </c>
      <c r="K7" s="31">
        <f>IF('Goals Setup'!A7="","",MIN('Goals Setup'!B7,J7+'Goals Setup'!D7))</f>
        <v>3000</v>
      </c>
      <c r="L7" s="31">
        <f>IF('Goals Setup'!A7="","",MIN('Goals Setup'!B7,K7+'Goals Setup'!D7))</f>
        <v>3000</v>
      </c>
      <c r="M7" s="31">
        <f>IF('Goals Setup'!A7="","",MIN('Goals Setup'!B7,L7+'Goals Setup'!D7))</f>
        <v>3000</v>
      </c>
      <c r="N7" s="29">
        <f>IF(A7="","",M7)</f>
        <v>3000</v>
      </c>
    </row>
    <row r="8" ht="26" customHeight="1" spans="1:14" x14ac:dyDescent="0.25">
      <c r="A8" s="27" t="str">
        <f>IF('Goals Setup'!A8="","",'Goals Setup'!A8)</f>
        <v>New Car Down Payment</v>
      </c>
      <c r="B8" s="28">
        <f>IF('Goals Setup'!A8="","",MIN('Goals Setup'!B8,'Goals Setup'!C8+'Goals Setup'!D8))</f>
        <v>2300</v>
      </c>
      <c r="C8" s="28">
        <f>IF('Goals Setup'!A8="","",MIN('Goals Setup'!B8,B8+'Goals Setup'!D8))</f>
        <v>2600</v>
      </c>
      <c r="D8" s="28">
        <f>IF('Goals Setup'!A8="","",MIN('Goals Setup'!B8,C8+'Goals Setup'!D8))</f>
        <v>2900</v>
      </c>
      <c r="E8" s="28">
        <f>IF('Goals Setup'!A8="","",MIN('Goals Setup'!B8,D8+'Goals Setup'!D8))</f>
        <v>3200</v>
      </c>
      <c r="F8" s="28">
        <f>IF('Goals Setup'!A8="","",MIN('Goals Setup'!B8,E8+'Goals Setup'!D8))</f>
        <v>3500</v>
      </c>
      <c r="G8" s="28">
        <f>IF('Goals Setup'!A8="","",MIN('Goals Setup'!B8,F8+'Goals Setup'!D8))</f>
        <v>3800</v>
      </c>
      <c r="H8" s="28">
        <f>IF('Goals Setup'!A8="","",MIN('Goals Setup'!B8,G8+'Goals Setup'!D8))</f>
        <v>4100</v>
      </c>
      <c r="I8" s="28">
        <f>IF('Goals Setup'!A8="","",MIN('Goals Setup'!B8,H8+'Goals Setup'!D8))</f>
        <v>4400</v>
      </c>
      <c r="J8" s="28">
        <f>IF('Goals Setup'!A8="","",MIN('Goals Setup'!B8,I8+'Goals Setup'!D8))</f>
        <v>4700</v>
      </c>
      <c r="K8" s="28">
        <f>IF('Goals Setup'!A8="","",MIN('Goals Setup'!B8,J8+'Goals Setup'!D8))</f>
        <v>5000</v>
      </c>
      <c r="L8" s="28">
        <f>IF('Goals Setup'!A8="","",MIN('Goals Setup'!B8,K8+'Goals Setup'!D8))</f>
        <v>5300</v>
      </c>
      <c r="M8" s="28">
        <f>IF('Goals Setup'!A8="","",MIN('Goals Setup'!B8,L8+'Goals Setup'!D8))</f>
        <v>5600</v>
      </c>
      <c r="N8" s="29">
        <f>IF(A8="","",M8)</f>
        <v>5600</v>
      </c>
    </row>
    <row r="9" ht="26" customHeight="1" spans="1:14" x14ac:dyDescent="0.25">
      <c r="A9" s="30" t="str">
        <f>IF('Goals Setup'!A9="","",'Goals Setup'!A9)</f>
        <v>Home Down Payment</v>
      </c>
      <c r="B9" s="31">
        <f>IF('Goals Setup'!A9="","",MIN('Goals Setup'!B9,'Goals Setup'!C9+'Goals Setup'!D9))</f>
        <v>12800</v>
      </c>
      <c r="C9" s="31">
        <f>IF('Goals Setup'!A9="","",MIN('Goals Setup'!B9,B9+'Goals Setup'!D9))</f>
        <v>13600</v>
      </c>
      <c r="D9" s="31">
        <f>IF('Goals Setup'!A9="","",MIN('Goals Setup'!B9,C9+'Goals Setup'!D9))</f>
        <v>14400</v>
      </c>
      <c r="E9" s="31">
        <f>IF('Goals Setup'!A9="","",MIN('Goals Setup'!B9,D9+'Goals Setup'!D9))</f>
        <v>15200</v>
      </c>
      <c r="F9" s="31">
        <f>IF('Goals Setup'!A9="","",MIN('Goals Setup'!B9,E9+'Goals Setup'!D9))</f>
        <v>16000</v>
      </c>
      <c r="G9" s="31">
        <f>IF('Goals Setup'!A9="","",MIN('Goals Setup'!B9,F9+'Goals Setup'!D9))</f>
        <v>16800</v>
      </c>
      <c r="H9" s="31">
        <f>IF('Goals Setup'!A9="","",MIN('Goals Setup'!B9,G9+'Goals Setup'!D9))</f>
        <v>17600</v>
      </c>
      <c r="I9" s="31">
        <f>IF('Goals Setup'!A9="","",MIN('Goals Setup'!B9,H9+'Goals Setup'!D9))</f>
        <v>18400</v>
      </c>
      <c r="J9" s="31">
        <f>IF('Goals Setup'!A9="","",MIN('Goals Setup'!B9,I9+'Goals Setup'!D9))</f>
        <v>19200</v>
      </c>
      <c r="K9" s="31">
        <f>IF('Goals Setup'!A9="","",MIN('Goals Setup'!B9,J9+'Goals Setup'!D9))</f>
        <v>20000</v>
      </c>
      <c r="L9" s="31">
        <f>IF('Goals Setup'!A9="","",MIN('Goals Setup'!B9,K9+'Goals Setup'!D9))</f>
        <v>20800</v>
      </c>
      <c r="M9" s="31">
        <f>IF('Goals Setup'!A9="","",MIN('Goals Setup'!B9,L9+'Goals Setup'!D9))</f>
        <v>21600</v>
      </c>
      <c r="N9" s="29">
        <f>IF(A9="","",M9)</f>
        <v>21600</v>
      </c>
    </row>
    <row r="10" ht="26" customHeight="1" spans="1:14" x14ac:dyDescent="0.25">
      <c r="A10" s="27" t="str">
        <f>IF('Goals Setup'!A10="","",'Goals Setup'!A10)</f>
        <v>Holiday Fund</v>
      </c>
      <c r="B10" s="28">
        <f>IF('Goals Setup'!A10="","",MIN('Goals Setup'!B10,'Goals Setup'!C10+'Goals Setup'!D10))</f>
        <v>700</v>
      </c>
      <c r="C10" s="28">
        <f>IF('Goals Setup'!A10="","",MIN('Goals Setup'!B10,B10+'Goals Setup'!D10))</f>
        <v>800</v>
      </c>
      <c r="D10" s="28">
        <f>IF('Goals Setup'!A10="","",MIN('Goals Setup'!B10,C10+'Goals Setup'!D10))</f>
        <v>900</v>
      </c>
      <c r="E10" s="28">
        <f>IF('Goals Setup'!A10="","",MIN('Goals Setup'!B10,D10+'Goals Setup'!D10))</f>
        <v>1000</v>
      </c>
      <c r="F10" s="28">
        <f>IF('Goals Setup'!A10="","",MIN('Goals Setup'!B10,E10+'Goals Setup'!D10))</f>
        <v>1100</v>
      </c>
      <c r="G10" s="28">
        <f>IF('Goals Setup'!A10="","",MIN('Goals Setup'!B10,F10+'Goals Setup'!D10))</f>
        <v>1200</v>
      </c>
      <c r="H10" s="28">
        <f>IF('Goals Setup'!A10="","",MIN('Goals Setup'!B10,G10+'Goals Setup'!D10))</f>
        <v>1300</v>
      </c>
      <c r="I10" s="28">
        <f>IF('Goals Setup'!A10="","",MIN('Goals Setup'!B10,H10+'Goals Setup'!D10))</f>
        <v>1400</v>
      </c>
      <c r="J10" s="28">
        <f>IF('Goals Setup'!A10="","",MIN('Goals Setup'!B10,I10+'Goals Setup'!D10))</f>
        <v>1500</v>
      </c>
      <c r="K10" s="28">
        <f>IF('Goals Setup'!A10="","",MIN('Goals Setup'!B10,J10+'Goals Setup'!D10))</f>
        <v>1500</v>
      </c>
      <c r="L10" s="28">
        <f>IF('Goals Setup'!A10="","",MIN('Goals Setup'!B10,K10+'Goals Setup'!D10))</f>
        <v>1500</v>
      </c>
      <c r="M10" s="28">
        <f>IF('Goals Setup'!A10="","",MIN('Goals Setup'!B10,L10+'Goals Setup'!D10))</f>
        <v>1500</v>
      </c>
      <c r="N10" s="29">
        <f>IF(A10="","",M10)</f>
        <v>1500</v>
      </c>
    </row>
    <row r="11" ht="26" customHeight="1" spans="1:14" x14ac:dyDescent="0.25">
      <c r="A11" s="30" t="str">
        <f>IF('Goals Setup'!A11="","",'Goals Setup'!A11)</f>
        <v> </v>
      </c>
      <c r="B11" s="31" t="str">
        <f>IF('Goals Setup'!A11="","",MIN('Goals Setup'!B11,'Goals Setup'!C11+'Goals Setup'!D11))</f>
        <v> </v>
      </c>
      <c r="C11" s="31" t="str">
        <f>IF('Goals Setup'!A11="","",MIN('Goals Setup'!B11,B11+'Goals Setup'!D11))</f>
        <v> </v>
      </c>
      <c r="D11" s="31" t="str">
        <f>IF('Goals Setup'!A11="","",MIN('Goals Setup'!B11,C11+'Goals Setup'!D11))</f>
        <v> </v>
      </c>
      <c r="E11" s="31" t="str">
        <f>IF('Goals Setup'!A11="","",MIN('Goals Setup'!B11,D11+'Goals Setup'!D11))</f>
        <v> </v>
      </c>
      <c r="F11" s="31" t="str">
        <f>IF('Goals Setup'!A11="","",MIN('Goals Setup'!B11,E11+'Goals Setup'!D11))</f>
        <v> </v>
      </c>
      <c r="G11" s="31" t="str">
        <f>IF('Goals Setup'!A11="","",MIN('Goals Setup'!B11,F11+'Goals Setup'!D11))</f>
        <v> </v>
      </c>
      <c r="H11" s="31" t="str">
        <f>IF('Goals Setup'!A11="","",MIN('Goals Setup'!B11,G11+'Goals Setup'!D11))</f>
        <v> </v>
      </c>
      <c r="I11" s="31" t="str">
        <f>IF('Goals Setup'!A11="","",MIN('Goals Setup'!B11,H11+'Goals Setup'!D11))</f>
        <v> </v>
      </c>
      <c r="J11" s="31" t="str">
        <f>IF('Goals Setup'!A11="","",MIN('Goals Setup'!B11,I11+'Goals Setup'!D11))</f>
        <v> </v>
      </c>
      <c r="K11" s="31" t="str">
        <f>IF('Goals Setup'!A11="","",MIN('Goals Setup'!B11,J11+'Goals Setup'!D11))</f>
        <v> </v>
      </c>
      <c r="L11" s="31" t="str">
        <f>IF('Goals Setup'!A11="","",MIN('Goals Setup'!B11,K11+'Goals Setup'!D11))</f>
        <v> </v>
      </c>
      <c r="M11" s="31" t="str">
        <f>IF('Goals Setup'!A11="","",MIN('Goals Setup'!B11,L11+'Goals Setup'!D11))</f>
        <v> </v>
      </c>
      <c r="N11" s="29" t="str">
        <f>IF(A11="","",M11)</f>
        <v> </v>
      </c>
    </row>
    <row r="12" ht="26" customHeight="1" spans="1:14" x14ac:dyDescent="0.25">
      <c r="A12" s="27" t="str">
        <f>IF('Goals Setup'!A12="","",'Goals Setup'!A12)</f>
        <v> </v>
      </c>
      <c r="B12" s="28" t="str">
        <f>IF('Goals Setup'!A12="","",MIN('Goals Setup'!B12,'Goals Setup'!C12+'Goals Setup'!D12))</f>
        <v> </v>
      </c>
      <c r="C12" s="28" t="str">
        <f>IF('Goals Setup'!A12="","",MIN('Goals Setup'!B12,B12+'Goals Setup'!D12))</f>
        <v> </v>
      </c>
      <c r="D12" s="28" t="str">
        <f>IF('Goals Setup'!A12="","",MIN('Goals Setup'!B12,C12+'Goals Setup'!D12))</f>
        <v> </v>
      </c>
      <c r="E12" s="28" t="str">
        <f>IF('Goals Setup'!A12="","",MIN('Goals Setup'!B12,D12+'Goals Setup'!D12))</f>
        <v> </v>
      </c>
      <c r="F12" s="28" t="str">
        <f>IF('Goals Setup'!A12="","",MIN('Goals Setup'!B12,E12+'Goals Setup'!D12))</f>
        <v> </v>
      </c>
      <c r="G12" s="28" t="str">
        <f>IF('Goals Setup'!A12="","",MIN('Goals Setup'!B12,F12+'Goals Setup'!D12))</f>
        <v> </v>
      </c>
      <c r="H12" s="28" t="str">
        <f>IF('Goals Setup'!A12="","",MIN('Goals Setup'!B12,G12+'Goals Setup'!D12))</f>
        <v> </v>
      </c>
      <c r="I12" s="28" t="str">
        <f>IF('Goals Setup'!A12="","",MIN('Goals Setup'!B12,H12+'Goals Setup'!D12))</f>
        <v> </v>
      </c>
      <c r="J12" s="28" t="str">
        <f>IF('Goals Setup'!A12="","",MIN('Goals Setup'!B12,I12+'Goals Setup'!D12))</f>
        <v> </v>
      </c>
      <c r="K12" s="28" t="str">
        <f>IF('Goals Setup'!A12="","",MIN('Goals Setup'!B12,J12+'Goals Setup'!D12))</f>
        <v> </v>
      </c>
      <c r="L12" s="28" t="str">
        <f>IF('Goals Setup'!A12="","",MIN('Goals Setup'!B12,K12+'Goals Setup'!D12))</f>
        <v> </v>
      </c>
      <c r="M12" s="28" t="str">
        <f>IF('Goals Setup'!A12="","",MIN('Goals Setup'!B12,L12+'Goals Setup'!D12))</f>
        <v> </v>
      </c>
      <c r="N12" s="29" t="str">
        <f>IF(A12="","",M12)</f>
        <v> </v>
      </c>
    </row>
    <row r="13" ht="26" customHeight="1" spans="1:14" x14ac:dyDescent="0.25">
      <c r="A13" s="30" t="str">
        <f>IF('Goals Setup'!A13="","",'Goals Setup'!A13)</f>
        <v> </v>
      </c>
      <c r="B13" s="31" t="str">
        <f>IF('Goals Setup'!A13="","",MIN('Goals Setup'!B13,'Goals Setup'!C13+'Goals Setup'!D13))</f>
        <v> </v>
      </c>
      <c r="C13" s="31" t="str">
        <f>IF('Goals Setup'!A13="","",MIN('Goals Setup'!B13,B13+'Goals Setup'!D13))</f>
        <v> </v>
      </c>
      <c r="D13" s="31" t="str">
        <f>IF('Goals Setup'!A13="","",MIN('Goals Setup'!B13,C13+'Goals Setup'!D13))</f>
        <v> </v>
      </c>
      <c r="E13" s="31" t="str">
        <f>IF('Goals Setup'!A13="","",MIN('Goals Setup'!B13,D13+'Goals Setup'!D13))</f>
        <v> </v>
      </c>
      <c r="F13" s="31" t="str">
        <f>IF('Goals Setup'!A13="","",MIN('Goals Setup'!B13,E13+'Goals Setup'!D13))</f>
        <v> </v>
      </c>
      <c r="G13" s="31" t="str">
        <f>IF('Goals Setup'!A13="","",MIN('Goals Setup'!B13,F13+'Goals Setup'!D13))</f>
        <v> </v>
      </c>
      <c r="H13" s="31" t="str">
        <f>IF('Goals Setup'!A13="","",MIN('Goals Setup'!B13,G13+'Goals Setup'!D13))</f>
        <v> </v>
      </c>
      <c r="I13" s="31" t="str">
        <f>IF('Goals Setup'!A13="","",MIN('Goals Setup'!B13,H13+'Goals Setup'!D13))</f>
        <v> </v>
      </c>
      <c r="J13" s="31" t="str">
        <f>IF('Goals Setup'!A13="","",MIN('Goals Setup'!B13,I13+'Goals Setup'!D13))</f>
        <v> </v>
      </c>
      <c r="K13" s="31" t="str">
        <f>IF('Goals Setup'!A13="","",MIN('Goals Setup'!B13,J13+'Goals Setup'!D13))</f>
        <v> </v>
      </c>
      <c r="L13" s="31" t="str">
        <f>IF('Goals Setup'!A13="","",MIN('Goals Setup'!B13,K13+'Goals Setup'!D13))</f>
        <v> </v>
      </c>
      <c r="M13" s="31" t="str">
        <f>IF('Goals Setup'!A13="","",MIN('Goals Setup'!B13,L13+'Goals Setup'!D13))</f>
        <v> </v>
      </c>
      <c r="N13" s="29" t="str">
        <f>IF(A13="","",M13)</f>
        <v> </v>
      </c>
    </row>
    <row r="14" ht="4" customHeight="1" x14ac:dyDescent="0.25"/>
    <row r="15" ht="26" customHeight="1" spans="1:14" x14ac:dyDescent="0.25">
      <c r="A15" s="25" t="s">
        <v>70</v>
      </c>
      <c r="B15" s="26">
        <f>SUM(B6:B13)</f>
        <v>26200</v>
      </c>
      <c r="C15" s="26">
        <f>SUM(C6:C13)</f>
        <v>28100</v>
      </c>
      <c r="D15" s="26">
        <f>SUM(D6:D13)</f>
        <v>30000</v>
      </c>
      <c r="E15" s="26">
        <f>SUM(E6:E13)</f>
        <v>31900</v>
      </c>
      <c r="F15" s="26">
        <f>SUM(F6:F13)</f>
        <v>33800</v>
      </c>
      <c r="G15" s="26">
        <f>SUM(G6:G13)</f>
        <v>35700</v>
      </c>
      <c r="H15" s="26">
        <f>SUM(H6:H13)</f>
        <v>37600</v>
      </c>
      <c r="I15" s="26">
        <f>SUM(I6:I13)</f>
        <v>39500</v>
      </c>
      <c r="J15" s="26">
        <f>SUM(J6:J13)</f>
        <v>41400</v>
      </c>
      <c r="K15" s="26">
        <f>SUM(K6:K13)</f>
        <v>43000</v>
      </c>
      <c r="L15" s="26">
        <f>SUM(L6:L13)</f>
        <v>44600</v>
      </c>
      <c r="M15" s="26">
        <f>SUM(M6:M13)</f>
        <v>46200</v>
      </c>
      <c r="N15" s="26">
        <f>SUM(N6:N13)</f>
        <v>46200</v>
      </c>
    </row>
    <row r="16" ht="10" customHeight="1" x14ac:dyDescent="0.25"/>
    <row r="17" ht="6" customHeight="1" x14ac:dyDescent="0.25"/>
    <row r="18" ht="20" customHeight="1" spans="1:14" x14ac:dyDescent="0.25">
      <c r="A18" s="12" t="s">
        <v>17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0" customHeight="1" spans="1:14" x14ac:dyDescent="0.25">
      <c r="A19" s="13" t="s">
        <v>18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</sheetData>
  <sheetProtection sheet="1"/>
  <mergeCells count="4">
    <mergeCell ref="A1:N1"/>
    <mergeCell ref="A2:N2"/>
    <mergeCell ref="A18:N18"/>
    <mergeCell ref="A19:N19"/>
  </mergeCells>
  <hyperlinks>
    <hyperlink ref="A19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2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'Goals Setup'!C17</f>
        <v>24300</v>
      </c>
      <c r="C5" s="5"/>
      <c r="E5" s="6">
        <f>'Goals Setup'!B16</f>
        <v>67500</v>
      </c>
      <c r="F5" s="6"/>
      <c r="H5" s="7">
        <f>'Goals Setup'!G19</f>
        <v>0.36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'Goals Setup'!D18</f>
        <v>1900</v>
      </c>
      <c r="C9" s="6"/>
      <c r="E9" s="9">
        <f>'Goals Setup'!I20</f>
        <v>0.0001</v>
      </c>
      <c r="F9" s="9"/>
      <c r="H9" s="9">
        <f>'Goals Setup'!H21</f>
        <v>35</v>
      </c>
      <c r="I9" s="9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2" t="s">
        <v>17</v>
      </c>
      <c r="B47" s="12"/>
      <c r="C47" s="12"/>
      <c r="D47" s="12"/>
      <c r="E47" s="12"/>
      <c r="F47" s="12"/>
      <c r="G47" s="12"/>
      <c r="H47" s="12"/>
      <c r="I47" s="12"/>
    </row>
    <row r="48" ht="20" customHeight="1" spans="1:9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</row>
    <row r="49" ht="1" customHeight="1" spans="2:10" x14ac:dyDescent="0.25">
      <c r="B49" s="14" t="s">
        <v>19</v>
      </c>
      <c r="C49" s="14" t="str">
        <f>IF('Goals Setup'!A6="","",'Goals Setup'!A6)</f>
        <v>Emergency Fund</v>
      </c>
      <c r="D49" s="14" t="str">
        <f>IF('Goals Setup'!A7="","",'Goals Setup'!A7)</f>
        <v>Vacation</v>
      </c>
      <c r="E49" s="14" t="str">
        <f>IF('Goals Setup'!A8="","",'Goals Setup'!A8)</f>
        <v>New Car Down Payment</v>
      </c>
      <c r="F49" s="14" t="str">
        <f>IF('Goals Setup'!A9="","",'Goals Setup'!A9)</f>
        <v>Home Down Payment</v>
      </c>
      <c r="G49" s="14" t="str">
        <f>IF('Goals Setup'!A10="","",'Goals Setup'!A10)</f>
        <v>Holiday Fund</v>
      </c>
      <c r="H49" s="14" t="str">
        <f>IF('Goals Setup'!A11="","",'Goals Setup'!A11)</f>
        <v> </v>
      </c>
      <c r="I49" s="14" t="str">
        <f>IF('Goals Setup'!A12="","",'Goals Setup'!A12)</f>
        <v> </v>
      </c>
      <c r="J49" s="14" t="str">
        <f>IF('Goals Setup'!A13="","",'Goals Setup'!A13)</f>
        <v> </v>
      </c>
    </row>
    <row r="50" ht="1" customHeight="1" spans="2:10" x14ac:dyDescent="0.25">
      <c r="B50" s="14" t="s">
        <v>20</v>
      </c>
      <c r="C50" s="14">
        <f>IFERROR(IF('Goals Setup'!A6="",0,'Goals Setup'!G6),0)</f>
        <v>0.5666666666666667</v>
      </c>
      <c r="D50" s="14">
        <f>IFERROR(IF('Goals Setup'!A7="",0,'Goals Setup'!G7),0)</f>
        <v>0.4</v>
      </c>
      <c r="E50" s="14">
        <f>IFERROR(IF('Goals Setup'!A8="",0,'Goals Setup'!G8),0)</f>
        <v>0.25</v>
      </c>
      <c r="F50" s="14">
        <f>IFERROR(IF('Goals Setup'!A9="",0,'Goals Setup'!G9),0)</f>
        <v>0.3</v>
      </c>
      <c r="G50" s="14">
        <f>IFERROR(IF('Goals Setup'!A10="",0,'Goals Setup'!G10),0)</f>
        <v>0.4</v>
      </c>
      <c r="H50" s="14">
        <f>IFERROR(IF('Goals Setup'!A11="",0,'Goals Setup'!G11),0)</f>
        <v>0.0001</v>
      </c>
      <c r="I50" s="14">
        <f>IFERROR(IF('Goals Setup'!A12="",0,'Goals Setup'!G12),0)</f>
        <v>0.0001</v>
      </c>
      <c r="J50" s="14">
        <f>IFERROR(IF('Goals Setup'!A13="",0,'Goals Setup'!G13),0)</f>
        <v>0.0001</v>
      </c>
    </row>
    <row r="51" ht="1" customHeight="1" spans="2:14" x14ac:dyDescent="0.25">
      <c r="B51" s="14" t="s">
        <v>21</v>
      </c>
      <c r="C51" s="14" t="s">
        <v>22</v>
      </c>
      <c r="D51" s="14" t="s">
        <v>23</v>
      </c>
      <c r="E51" s="14" t="s">
        <v>24</v>
      </c>
      <c r="F51" s="14" t="s">
        <v>25</v>
      </c>
      <c r="G51" s="14" t="s">
        <v>26</v>
      </c>
      <c r="H51" s="14" t="s">
        <v>27</v>
      </c>
      <c r="I51" s="14" t="s">
        <v>28</v>
      </c>
      <c r="J51" s="14" t="s">
        <v>29</v>
      </c>
      <c r="K51" s="14" t="s">
        <v>30</v>
      </c>
      <c r="L51" s="14" t="s">
        <v>31</v>
      </c>
      <c r="M51" s="14" t="s">
        <v>32</v>
      </c>
      <c r="N51" s="14" t="s">
        <v>33</v>
      </c>
    </row>
    <row r="52" ht="1" customHeight="1" spans="2:14" x14ac:dyDescent="0.25">
      <c r="B52" s="14" t="s">
        <v>34</v>
      </c>
      <c r="C52" s="14">
        <f>IFERROR('Monthly Tracking'!B15,0)</f>
        <v>26200</v>
      </c>
      <c r="D52" s="14">
        <f>IFERROR('Monthly Tracking'!C15,0)</f>
        <v>28100</v>
      </c>
      <c r="E52" s="14">
        <f>IFERROR('Monthly Tracking'!D15,0)</f>
        <v>30000</v>
      </c>
      <c r="F52" s="14">
        <f>IFERROR('Monthly Tracking'!E15,0)</f>
        <v>31900</v>
      </c>
      <c r="G52" s="14">
        <f>IFERROR('Monthly Tracking'!F15,0)</f>
        <v>33800</v>
      </c>
      <c r="H52" s="14">
        <f>IFERROR('Monthly Tracking'!G15,0)</f>
        <v>35700</v>
      </c>
      <c r="I52" s="14">
        <f>IFERROR('Monthly Tracking'!H15,0)</f>
        <v>37600</v>
      </c>
      <c r="J52" s="14">
        <f>IFERROR('Monthly Tracking'!I15,0)</f>
        <v>39500</v>
      </c>
      <c r="K52" s="14">
        <f>IFERROR('Monthly Tracking'!J15,0)</f>
        <v>41400</v>
      </c>
      <c r="L52" s="14">
        <f>IFERROR('Monthly Tracking'!K15,0)</f>
        <v>43000</v>
      </c>
      <c r="M52" s="14">
        <f>IFERROR('Monthly Tracking'!L15,0)</f>
        <v>44600</v>
      </c>
      <c r="N52" s="14">
        <f>IFERROR('Monthly Tracking'!M15,0)</f>
        <v>46200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2" t="s">
        <v>71</v>
      </c>
    </row>
    <row r="2" ht="20" customHeight="1" spans="2:2" x14ac:dyDescent="0.25">
      <c r="B2" s="33" t="s">
        <v>72</v>
      </c>
    </row>
    <row r="3" ht="16" customHeight="1" x14ac:dyDescent="0.25"/>
    <row r="4" ht="28" customHeight="1" spans="1:2" x14ac:dyDescent="0.25">
      <c r="A4" s="34" t="s">
        <v>73</v>
      </c>
      <c r="B4" s="11"/>
    </row>
    <row r="6" ht="24" customHeight="1" spans="2:2" x14ac:dyDescent="0.25">
      <c r="B6" s="35" t="s">
        <v>74</v>
      </c>
    </row>
    <row r="7" ht="24" customHeight="1" spans="2:2" x14ac:dyDescent="0.25">
      <c r="B7" s="35" t="s">
        <v>75</v>
      </c>
    </row>
    <row r="8" ht="24" customHeight="1" spans="2:2" x14ac:dyDescent="0.25">
      <c r="B8" s="35" t="s">
        <v>76</v>
      </c>
    </row>
    <row r="9" ht="24" customHeight="1" spans="2:2" x14ac:dyDescent="0.25">
      <c r="B9" s="35" t="s">
        <v>77</v>
      </c>
    </row>
    <row r="10" ht="24" customHeight="1" spans="2:2" x14ac:dyDescent="0.25">
      <c r="B10" s="35" t="s">
        <v>78</v>
      </c>
    </row>
    <row r="11" ht="12" customHeight="1" x14ac:dyDescent="0.25"/>
    <row r="12" ht="28" customHeight="1" spans="1:2" x14ac:dyDescent="0.25">
      <c r="A12" s="34" t="s">
        <v>79</v>
      </c>
      <c r="B12" s="11"/>
    </row>
    <row r="14" ht="24" customHeight="1" spans="2:2" x14ac:dyDescent="0.25">
      <c r="B14" s="35" t="s">
        <v>80</v>
      </c>
    </row>
    <row r="15" ht="24" customHeight="1" spans="2:2" x14ac:dyDescent="0.25">
      <c r="B15" s="35" t="s">
        <v>81</v>
      </c>
    </row>
    <row r="16" ht="24" customHeight="1" spans="2:2" x14ac:dyDescent="0.25">
      <c r="B16" s="35" t="s">
        <v>82</v>
      </c>
    </row>
    <row r="17" ht="24" customHeight="1" spans="2:2" x14ac:dyDescent="0.25">
      <c r="B17" s="35" t="s">
        <v>83</v>
      </c>
    </row>
    <row r="18" ht="24" customHeight="1" spans="2:2" x14ac:dyDescent="0.25">
      <c r="B18" s="35" t="s">
        <v>84</v>
      </c>
    </row>
    <row r="19" ht="12" customHeight="1" x14ac:dyDescent="0.25"/>
    <row r="20" ht="28" customHeight="1" spans="1:2" x14ac:dyDescent="0.25">
      <c r="A20" s="34" t="s">
        <v>85</v>
      </c>
      <c r="B20" s="11"/>
    </row>
    <row r="22" ht="24" customHeight="1" spans="2:2" x14ac:dyDescent="0.25">
      <c r="B22" s="35" t="s">
        <v>86</v>
      </c>
    </row>
    <row r="23" ht="24" customHeight="1" spans="2:2" x14ac:dyDescent="0.25">
      <c r="B23" s="35" t="s">
        <v>87</v>
      </c>
    </row>
    <row r="24" ht="24" customHeight="1" spans="2:2" x14ac:dyDescent="0.25">
      <c r="B24" s="35" t="s">
        <v>88</v>
      </c>
    </row>
    <row r="25" ht="12" customHeight="1" x14ac:dyDescent="0.25"/>
    <row r="26" ht="28" customHeight="1" spans="1:2" x14ac:dyDescent="0.25">
      <c r="A26" s="34" t="s">
        <v>89</v>
      </c>
      <c r="B26" s="11"/>
    </row>
    <row r="28" ht="24" customHeight="1" spans="2:2" x14ac:dyDescent="0.25">
      <c r="B28" s="35" t="s">
        <v>90</v>
      </c>
    </row>
    <row r="29" ht="24" customHeight="1" spans="2:2" x14ac:dyDescent="0.25">
      <c r="B29" s="35" t="s">
        <v>91</v>
      </c>
    </row>
    <row r="30" ht="24" customHeight="1" spans="2:2" x14ac:dyDescent="0.25">
      <c r="B30" s="35" t="s">
        <v>92</v>
      </c>
    </row>
    <row r="31" ht="24" customHeight="1" spans="2:2" x14ac:dyDescent="0.25">
      <c r="B31" s="35" t="s">
        <v>93</v>
      </c>
    </row>
    <row r="32" ht="24" customHeight="1" spans="2:2" x14ac:dyDescent="0.25">
      <c r="B32" s="35" t="s">
        <v>94</v>
      </c>
    </row>
    <row r="33" ht="12" customHeight="1" x14ac:dyDescent="0.25"/>
    <row r="34" ht="28" customHeight="1" spans="1:2" x14ac:dyDescent="0.25">
      <c r="A34" s="34" t="s">
        <v>95</v>
      </c>
      <c r="B34" s="11"/>
    </row>
    <row r="36" ht="24" customHeight="1" spans="2:2" x14ac:dyDescent="0.25">
      <c r="B36" s="35" t="s">
        <v>96</v>
      </c>
    </row>
    <row r="37" ht="24" customHeight="1" spans="2:2" x14ac:dyDescent="0.25">
      <c r="B37" s="35" t="s">
        <v>97</v>
      </c>
    </row>
    <row r="38" ht="24" customHeight="1" spans="2:2" x14ac:dyDescent="0.25">
      <c r="B38" s="35" t="s">
        <v>98</v>
      </c>
    </row>
    <row r="39" ht="24" customHeight="1" spans="2:2" x14ac:dyDescent="0.25">
      <c r="B39" s="35" t="s">
        <v>99</v>
      </c>
    </row>
    <row r="40" ht="12" customHeight="1" x14ac:dyDescent="0.25"/>
    <row r="41" ht="28" customHeight="1" spans="1:2" x14ac:dyDescent="0.25">
      <c r="A41" s="34" t="s">
        <v>100</v>
      </c>
      <c r="B41" s="11"/>
    </row>
    <row r="43" ht="24" customHeight="1" spans="2:2" x14ac:dyDescent="0.25">
      <c r="B43" s="35" t="s">
        <v>101</v>
      </c>
    </row>
    <row r="44" ht="24" customHeight="1" spans="2:2" x14ac:dyDescent="0.25">
      <c r="B44" s="35" t="s">
        <v>102</v>
      </c>
    </row>
    <row r="45" ht="12" customHeight="1" x14ac:dyDescent="0.25"/>
    <row r="46" ht="6" customHeight="1" x14ac:dyDescent="0.25"/>
    <row r="47" ht="20" customHeight="1" spans="1:2" x14ac:dyDescent="0.25">
      <c r="A47" s="36" t="s">
        <v>17</v>
      </c>
      <c r="B47" s="36"/>
    </row>
    <row r="48" ht="20" customHeight="1" spans="1:2" x14ac:dyDescent="0.25">
      <c r="A48" s="37" t="s">
        <v>18</v>
      </c>
      <c r="B48" s="37"/>
    </row>
  </sheetData>
  <mergeCells count="2">
    <mergeCell ref="A47:B47"/>
    <mergeCell ref="A48:B48"/>
  </mergeCells>
  <hyperlinks>
    <hyperlink ref="A4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Goals Setup</vt:lpstr>
      <vt:lpstr>Monthly Tracking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Savings Goal Tracker</dc:title>
  <dc:subject>Financial Template</dc:subject>
  <dc:description>Free Savings Goal Tracker template by FinancialAha.com</dc:description>
  <cp:keywords>finance, template, spreadsheet, FinancialAha</cp:keywords>
  <cp:category>Finance</cp:category>
  <cp:lastModifiedBy>Unknown</cp:lastModifiedBy>
  <cp:lastPrinted>2026-04-01T18:01:46Z</cp:lastPrinted>
  <dcterms:created xsi:type="dcterms:W3CDTF">2026-04-01T18:01:46Z</dcterms:created>
  <dcterms:modified xsi:type="dcterms:W3CDTF">2026-04-01T18:01:46Z</dcterms:modified>
</cp:coreProperties>
</file>