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Setup" state="visible" r:id="rId5"/>
    <sheet sheetId="2" name="Projection" state="visible" r:id="rId6"/>
    <sheet sheetId="4" name="How to Use" state="visible" r:id="rId7"/>
    <sheet name="_ChartData" sheetId="5" state="hidden" r:id="rIdSheet5"/>
  </sheets>
  <calcPr calcId="171027"/>
</workbook>
</file>

<file path=xl/sharedStrings.xml><?xml version="1.0" encoding="utf-8"?>
<sst xmlns="http://schemas.openxmlformats.org/spreadsheetml/2006/main" count="65" uniqueCount="59">
  <si>
    <t>Retirement Savings Calculator</t>
  </si>
  <si>
    <t>by FinancialAha.com - Project your retirement savings growth</t>
  </si>
  <si>
    <t>PROJECTED BALANCE</t>
  </si>
  <si>
    <t>YEARS TO GO</t>
  </si>
  <si>
    <t>TOTAL CONTRIBUTED</t>
  </si>
  <si>
    <t>INVESTMENT GROWTH</t>
  </si>
  <si>
    <t>At retirement</t>
  </si>
  <si>
    <t>Until retirement</t>
  </si>
  <si>
    <t>Your money + match</t>
  </si>
  <si>
    <t>Compound returns</t>
  </si>
  <si>
    <t>SAVINGS GROWTH OVER TIME</t>
  </si>
  <si>
    <t>Created with FinancialAha.com - Free financial tools and templates</t>
  </si>
  <si>
    <t>Get a premium spreadsheet from FinancialAha.com</t>
  </si>
  <si>
    <t>Retirement Savings Setup</t>
  </si>
  <si>
    <t>Enter your details to project retirement savings.</t>
  </si>
  <si>
    <t>YOUR INFORMATION</t>
  </si>
  <si>
    <t>Current Age</t>
  </si>
  <si>
    <t>Retirement Age</t>
  </si>
  <si>
    <t>Current Savings</t>
  </si>
  <si>
    <t>Annual Contribution</t>
  </si>
  <si>
    <t>Employer Match (Annual)</t>
  </si>
  <si>
    <t>Expected Annual Return</t>
  </si>
  <si>
    <t>Inflation Rate</t>
  </si>
  <si>
    <t>CALCULATED SUMMARY</t>
  </si>
  <si>
    <t>Years to Retirement</t>
  </si>
  <si>
    <t>Total Annual Savings</t>
  </si>
  <si>
    <t>Projected Retirement Balance</t>
  </si>
  <si>
    <t>Savings Projection</t>
  </si>
  <si>
    <t>Year-by-year growth of your retirement savings.</t>
  </si>
  <si>
    <t>YEAR-BY-YEAR PROJECTION</t>
  </si>
  <si>
    <t>Age</t>
  </si>
  <si>
    <t>Year</t>
  </si>
  <si>
    <t>Your Contribution</t>
  </si>
  <si>
    <t>Employer Match</t>
  </si>
  <si>
    <t>Investment Growth</t>
  </si>
  <si>
    <t>Annual Total</t>
  </si>
  <si>
    <t>Running Balance</t>
  </si>
  <si>
    <t>How to Use This Calculator</t>
  </si>
  <si>
    <t>See how your retirement savings could grow over time.</t>
  </si>
  <si>
    <t>GETTING STARTED</t>
  </si>
  <si>
    <t>1. Go to "Setup" and enter your current age and target retirement age</t>
  </si>
  <si>
    <t>2. Enter your current retirement savings balance</t>
  </si>
  <si>
    <t>3. Enter your annual contribution and any employer match</t>
  </si>
  <si>
    <t>4. Adjust the expected annual return and inflation rate</t>
  </si>
  <si>
    <t>5. View the year-by-year projection and Dashboard</t>
  </si>
  <si>
    <t>KEY ASSUMPTIONS</t>
  </si>
  <si>
    <t>Returns are compounded annually (simplified for clarity)</t>
  </si>
  <si>
    <t>Contributions are assumed to be made at the start of each year</t>
  </si>
  <si>
    <t>Employer match is added as a lump sum annually</t>
  </si>
  <si>
    <t>Actual returns will vary year to year - this shows average growth</t>
  </si>
  <si>
    <t>Inflation is shown for reference but does not reduce the projection</t>
  </si>
  <si>
    <t>TIPS</t>
  </si>
  <si>
    <t>Even small increases in your contribution rate add up over decades</t>
  </si>
  <si>
    <t>Employer match is free money - try to contribute enough to get the full match</t>
  </si>
  <si>
    <t>A 7% return is a common long-term stock market average before inflation</t>
  </si>
  <si>
    <t>Consider adjusting to a more conservative return as you near retirement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</si>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</sst>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right" vertical="center"/>
    </xf>
    <xf numFmtId="164" fontId="13" fillId="3" borderId="6" xfId="0" applyNumberFormat="1" applyFont="1" applyFill="1" applyBorder="1" applyAlignment="1" applyProtection="1">
      <alignment horizontal="right" vertical="center"/>
    </xf>
    <xf numFmtId="164" fontId="14" fillId="3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5" fillId="4" borderId="0" xfId="0" applyFont="1" applyFill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right" vertical="center"/>
    </xf>
    <xf numFmtId="164" fontId="12" fillId="0" borderId="7" xfId="0" applyNumberFormat="1" applyFont="1" applyBorder="1" applyAlignment="1" applyProtection="1">
      <alignment horizontal="right" vertical="center"/>
    </xf>
    <xf numFmtId="0" fontId="12" fillId="5" borderId="7" xfId="0" applyFont="1" applyFill="1" applyBorder="1" applyAlignment="1" applyProtection="1">
      <alignment horizontal="right" vertical="center"/>
    </xf>
    <xf numFmtId="164" fontId="12" fillId="5" borderId="7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Sheet5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Retirement Savings Growth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'_ChartData'!$A$2:$A$8</c:f>
              <c:strCache>
                <c:ptCount val="7"/>
                <c:pt idx="0">
                  <c:v>Age 35</c:v>
                </c:pt>
                <c:pt idx="1">
                  <c:v>Age 40</c:v>
                </c:pt>
                <c:pt idx="2">
                  <c:v>Age 45</c:v>
                </c:pt>
                <c:pt idx="3">
                  <c:v>Age 50</c:v>
                </c:pt>
                <c:pt idx="4">
                  <c:v>Age 55</c:v>
                </c:pt>
                <c:pt idx="5">
                  <c:v>Age 60</c:v>
                </c:pt>
                <c:pt idx="6">
                  <c:v>Age 65</c:v>
                </c:pt>
              </c:strCache>
            </c:strRef>
          </c:cat>
          <c:val>
            <c:numRef>
              <c:f>'_ChartData'!$B$2:$B$8</c:f>
              <c:numCache>
                <c:formatCode>$#,##0</c:formatCode>
                <c:ptCount val="7"/>
                <c:pt idx="0">
                  <c:v>149376</c:v>
                </c:pt>
                <c:pt idx="1">
                  <c:v>295769</c:v>
                </c:pt>
                <c:pt idx="2">
                  <c:v>501092</c:v>
                </c:pt>
                <c:pt idx="3">
                  <c:v>789068</c:v>
                </c:pt>
                <c:pt idx="4">
                  <c:v>1192970</c:v>
                </c:pt>
                <c:pt idx="5">
                  <c:v>1759463</c:v>
                </c:pt>
                <c:pt idx="6">
                  <c:v>2553999</c:v>
                </c:pt>
              </c:numCache>
            </c:numRef>
          </c:val>
        </c:ser>
        <c:axId val="111111111"/>
        <c:axId val="222222222"/>
      </c:area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20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3" width="28" customWidth="1"/>
  </cols>
  <sheetData>
    <row r="1" ht="48" customHeight="1" spans="1:3" x14ac:dyDescent="0.25">
      <c r="A1" s="12" t="s">
        <v>13</v>
      </c>
      <c r="B1" s="12"/>
      <c r="C1" s="12"/>
    </row>
    <row r="2" ht="24" customHeight="1" spans="1:3" x14ac:dyDescent="0.25">
      <c r="A2" s="13" t="s">
        <v>14</v>
      </c>
      <c r="B2" s="13"/>
      <c r="C2" s="13"/>
    </row>
    <row r="3" ht="14" customHeight="1" x14ac:dyDescent="0.25"/>
    <row r="4" ht="28" customHeight="1" spans="1:3" x14ac:dyDescent="0.25">
      <c r="A4" s="14" t="s">
        <v>15</v>
      </c>
      <c r="B4" s="9"/>
      <c r="C4" s="9"/>
    </row>
    <row r="5" ht="26" customHeight="1" spans="1:2" x14ac:dyDescent="0.25">
      <c r="A5" s="15" t="s">
        <v>16</v>
      </c>
      <c r="B5" s="16">
        <v>30</v>
      </c>
    </row>
    <row r="6" ht="26" customHeight="1" spans="1:2" x14ac:dyDescent="0.25">
      <c r="A6" s="15" t="s">
        <v>17</v>
      </c>
      <c r="B6" s="16">
        <v>65</v>
      </c>
    </row>
    <row r="7" ht="26" customHeight="1" spans="1:2" x14ac:dyDescent="0.25">
      <c r="A7" s="15" t="s">
        <v>18</v>
      </c>
      <c r="B7" s="17">
        <v>45000</v>
      </c>
    </row>
    <row r="8" ht="26" customHeight="1" spans="1:2" x14ac:dyDescent="0.25">
      <c r="A8" s="15" t="s">
        <v>19</v>
      </c>
      <c r="B8" s="17">
        <v>12000</v>
      </c>
    </row>
    <row r="9" ht="26" customHeight="1" spans="1:2" x14ac:dyDescent="0.25">
      <c r="A9" s="15" t="s">
        <v>20</v>
      </c>
      <c r="B9" s="17">
        <v>3000</v>
      </c>
    </row>
    <row r="10" ht="26" customHeight="1" spans="1:2" x14ac:dyDescent="0.25">
      <c r="A10" s="15" t="s">
        <v>21</v>
      </c>
      <c r="B10" s="18">
        <v>0.07</v>
      </c>
    </row>
    <row r="11" ht="26" customHeight="1" spans="1:2" x14ac:dyDescent="0.25">
      <c r="A11" s="15" t="s">
        <v>22</v>
      </c>
      <c r="B11" s="18">
        <v>0.03</v>
      </c>
    </row>
    <row r="12" ht="20" customHeight="1" x14ac:dyDescent="0.25"/>
    <row r="13" ht="28" customHeight="1" spans="1:3" x14ac:dyDescent="0.25">
      <c r="A13" s="14" t="s">
        <v>23</v>
      </c>
      <c r="B13" s="9"/>
      <c r="C13" s="9"/>
    </row>
    <row r="14" ht="26" customHeight="1" spans="1:2" x14ac:dyDescent="0.25">
      <c r="A14" s="15" t="s">
        <v>24</v>
      </c>
      <c r="B14" s="19">
        <f>B6-B5</f>
        <v>35</v>
      </c>
    </row>
    <row r="15" ht="26" customHeight="1" spans="1:2" x14ac:dyDescent="0.25">
      <c r="A15" s="15" t="s">
        <v>25</v>
      </c>
      <c r="B15" s="20">
        <f>B8+B9</f>
        <v>15000</v>
      </c>
    </row>
    <row r="16" ht="26" customHeight="1" spans="1:2" x14ac:dyDescent="0.25">
      <c r="A16" s="15" t="s">
        <v>26</v>
      </c>
      <c r="B16" s="21">
        <f>IFERROR(INDEX('Projection'!G7:G46,B14),0)</f>
        <v>2553999</v>
      </c>
    </row>
    <row r="17" ht="8" customHeight="1" x14ac:dyDescent="0.25"/>
    <row r="18" ht="6" customHeight="1" x14ac:dyDescent="0.25"/>
    <row r="19" ht="20" customHeight="1" spans="1:3" x14ac:dyDescent="0.25">
      <c r="A19" s="22" t="s">
        <v>11</v>
      </c>
      <c r="B19" s="22"/>
      <c r="C19" s="22"/>
    </row>
    <row r="20" ht="20" customHeight="1" spans="1:3" x14ac:dyDescent="0.25">
      <c r="A20" s="23" t="s">
        <v>12</v>
      </c>
      <c r="B20" s="23"/>
      <c r="C20" s="23"/>
    </row>
  </sheetData>
  <sheetProtection sheet="1"/>
  <mergeCells count="4">
    <mergeCell ref="A1:C1"/>
    <mergeCell ref="A2:C2"/>
    <mergeCell ref="A19:C19"/>
    <mergeCell ref="A20:C20"/>
  </mergeCells>
  <hyperlinks>
    <hyperlink ref="A2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9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2" width="8" customWidth="1"/>
    <col min="3" max="6" width="18" customWidth="1"/>
    <col min="7" max="7" width="22" customWidth="1"/>
  </cols>
  <sheetData>
    <row r="1" ht="48" customHeight="1" spans="1:7" x14ac:dyDescent="0.25">
      <c r="A1" s="12" t="s">
        <v>27</v>
      </c>
      <c r="B1" s="12"/>
      <c r="C1" s="12"/>
      <c r="D1" s="12"/>
      <c r="E1" s="12"/>
      <c r="F1" s="12"/>
      <c r="G1" s="12"/>
    </row>
    <row r="2" ht="24" customHeight="1" spans="1:7" x14ac:dyDescent="0.25">
      <c r="A2" s="13" t="s">
        <v>28</v>
      </c>
      <c r="B2" s="13"/>
      <c r="C2" s="13"/>
      <c r="D2" s="13"/>
      <c r="E2" s="13"/>
      <c r="F2" s="13"/>
      <c r="G2" s="13"/>
    </row>
    <row r="3" ht="14" customHeight="1" x14ac:dyDescent="0.25"/>
    <row r="4" ht="28" customHeight="1" spans="1:7" x14ac:dyDescent="0.25">
      <c r="A4" s="14" t="s">
        <v>29</v>
      </c>
      <c r="B4" s="9"/>
      <c r="C4" s="9"/>
      <c r="D4" s="9"/>
      <c r="E4" s="9"/>
      <c r="F4" s="9"/>
      <c r="G4" s="9"/>
    </row>
    <row r="5" ht="32" customHeight="1" spans="1:7" x14ac:dyDescent="0.25">
      <c r="A5" s="24" t="s">
        <v>30</v>
      </c>
      <c r="B5" s="24" t="s">
        <v>31</v>
      </c>
      <c r="C5" s="24" t="s">
        <v>32</v>
      </c>
      <c r="D5" s="24" t="s">
        <v>33</v>
      </c>
      <c r="E5" s="24" t="s">
        <v>34</v>
      </c>
      <c r="F5" s="24" t="s">
        <v>35</v>
      </c>
      <c r="G5" s="24" t="s">
        <v>36</v>
      </c>
    </row>
    <row r="6" ht="26" customHeight="1" spans="1:7" x14ac:dyDescent="0.25">
      <c r="A6" s="25">
        <f>'Setup'!B5+1</f>
        <v>31</v>
      </c>
      <c r="B6" s="25">
        <f>IF(A6="","",2026+ROW()-6+1)</f>
        <v>2027</v>
      </c>
      <c r="C6" s="26">
        <f>IF(A6="","",'Setup'!B8)</f>
        <v>12000</v>
      </c>
      <c r="D6" s="26">
        <f>IF(A6="","",'Setup'!B9)</f>
        <v>3000</v>
      </c>
      <c r="E6" s="26">
        <f>IF(A6="","",ROUND('Setup'!B7*'Setup'!B10,0))</f>
        <v>3150</v>
      </c>
      <c r="F6" s="26">
        <f>IF(A6="","",C6+D6+E6)</f>
        <v>18150</v>
      </c>
      <c r="G6" s="26">
        <f>IF(A6="","",'Setup'!B7+F6)</f>
        <v>63150</v>
      </c>
    </row>
    <row r="7" ht="26" customHeight="1" spans="1:7" x14ac:dyDescent="0.25">
      <c r="A7" s="27">
        <f>IF(A6&gt;='Setup'!B6,"",A6+1)</f>
        <v>32</v>
      </c>
      <c r="B7" s="27">
        <f>IF(A7="","",2026+ROW()-6+1)</f>
        <v>2028</v>
      </c>
      <c r="C7" s="28">
        <f>IF(A7="","",'Setup'!B8)</f>
        <v>12000</v>
      </c>
      <c r="D7" s="28">
        <f>IF(A7="","",'Setup'!B9)</f>
        <v>3000</v>
      </c>
      <c r="E7" s="28">
        <f>IF(A7="","",ROUND(G6*'Setup'!B10,0))</f>
        <v>4421</v>
      </c>
      <c r="F7" s="28">
        <f>IF(A7="","",C7+D7+E7)</f>
        <v>19421</v>
      </c>
      <c r="G7" s="28">
        <f>IF(A7="","",G6+F7)</f>
        <v>82571</v>
      </c>
    </row>
    <row r="8" ht="26" customHeight="1" spans="1:7" x14ac:dyDescent="0.25">
      <c r="A8" s="25">
        <f>IF(A7&gt;='Setup'!B6,"",A7+1)</f>
        <v>33</v>
      </c>
      <c r="B8" s="25">
        <f>IF(A8="","",2026+ROW()-6+1)</f>
        <v>2029</v>
      </c>
      <c r="C8" s="26">
        <f>IF(A8="","",'Setup'!B8)</f>
        <v>12000</v>
      </c>
      <c r="D8" s="26">
        <f>IF(A8="","",'Setup'!B9)</f>
        <v>3000</v>
      </c>
      <c r="E8" s="26">
        <f>IF(A8="","",ROUND(G7*'Setup'!B10,0))</f>
        <v>5780</v>
      </c>
      <c r="F8" s="26">
        <f>IF(A8="","",C8+D8+E8)</f>
        <v>20780</v>
      </c>
      <c r="G8" s="26">
        <f>IF(A8="","",G7+F8)</f>
        <v>103350</v>
      </c>
    </row>
    <row r="9" ht="26" customHeight="1" spans="1:7" x14ac:dyDescent="0.25">
      <c r="A9" s="27">
        <f>IF(A8&gt;='Setup'!B6,"",A8+1)</f>
        <v>34</v>
      </c>
      <c r="B9" s="27">
        <f>IF(A9="","",2026+ROW()-6+1)</f>
        <v>2030</v>
      </c>
      <c r="C9" s="28">
        <f>IF(A9="","",'Setup'!B8)</f>
        <v>12000</v>
      </c>
      <c r="D9" s="28">
        <f>IF(A9="","",'Setup'!B9)</f>
        <v>3000</v>
      </c>
      <c r="E9" s="28">
        <f>IF(A9="","",ROUND(G8*'Setup'!B10,0))</f>
        <v>7235</v>
      </c>
      <c r="F9" s="28">
        <f>IF(A9="","",C9+D9+E9)</f>
        <v>22235</v>
      </c>
      <c r="G9" s="28">
        <f>IF(A9="","",G8+F9)</f>
        <v>125585</v>
      </c>
    </row>
    <row r="10" ht="26" customHeight="1" spans="1:7" x14ac:dyDescent="0.25">
      <c r="A10" s="25">
        <f>IF(A9&gt;='Setup'!B6,"",A9+1)</f>
        <v>35</v>
      </c>
      <c r="B10" s="25">
        <f>IF(A10="","",2026+ROW()-6+1)</f>
        <v>2031</v>
      </c>
      <c r="C10" s="26">
        <f>IF(A10="","",'Setup'!B8)</f>
        <v>12000</v>
      </c>
      <c r="D10" s="26">
        <f>IF(A10="","",'Setup'!B9)</f>
        <v>3000</v>
      </c>
      <c r="E10" s="26">
        <f>IF(A10="","",ROUND(G9*'Setup'!B10,0))</f>
        <v>8791</v>
      </c>
      <c r="F10" s="26">
        <f>IF(A10="","",C10+D10+E10)</f>
        <v>23791</v>
      </c>
      <c r="G10" s="26">
        <f>IF(A10="","",G9+F10)</f>
        <v>149376</v>
      </c>
    </row>
    <row r="11" ht="26" customHeight="1" spans="1:7" x14ac:dyDescent="0.25">
      <c r="A11" s="27">
        <f>IF(A10&gt;='Setup'!B6,"",A10+1)</f>
        <v>36</v>
      </c>
      <c r="B11" s="27">
        <f>IF(A11="","",2026+ROW()-6+1)</f>
        <v>2032</v>
      </c>
      <c r="C11" s="28">
        <f>IF(A11="","",'Setup'!B8)</f>
        <v>12000</v>
      </c>
      <c r="D11" s="28">
        <f>IF(A11="","",'Setup'!B9)</f>
        <v>3000</v>
      </c>
      <c r="E11" s="28">
        <f>IF(A11="","",ROUND(G10*'Setup'!B10,0))</f>
        <v>10456</v>
      </c>
      <c r="F11" s="28">
        <f>IF(A11="","",C11+D11+E11)</f>
        <v>25456</v>
      </c>
      <c r="G11" s="28">
        <f>IF(A11="","",G10+F11)</f>
        <v>174832</v>
      </c>
    </row>
    <row r="12" ht="26" customHeight="1" spans="1:7" x14ac:dyDescent="0.25">
      <c r="A12" s="25">
        <f>IF(A11&gt;='Setup'!B6,"",A11+1)</f>
        <v>37</v>
      </c>
      <c r="B12" s="25">
        <f>IF(A12="","",2026+ROW()-6+1)</f>
        <v>2033</v>
      </c>
      <c r="C12" s="26">
        <f>IF(A12="","",'Setup'!B8)</f>
        <v>12000</v>
      </c>
      <c r="D12" s="26">
        <f>IF(A12="","",'Setup'!B9)</f>
        <v>3000</v>
      </c>
      <c r="E12" s="26">
        <f>IF(A12="","",ROUND(G11*'Setup'!B10,0))</f>
        <v>12238</v>
      </c>
      <c r="F12" s="26">
        <f>IF(A12="","",C12+D12+E12)</f>
        <v>27238</v>
      </c>
      <c r="G12" s="26">
        <f>IF(A12="","",G11+F12)</f>
        <v>202070</v>
      </c>
    </row>
    <row r="13" ht="26" customHeight="1" spans="1:7" x14ac:dyDescent="0.25">
      <c r="A13" s="27">
        <f>IF(A12&gt;='Setup'!B6,"",A12+1)</f>
        <v>38</v>
      </c>
      <c r="B13" s="27">
        <f>IF(A13="","",2026+ROW()-6+1)</f>
        <v>2034</v>
      </c>
      <c r="C13" s="28">
        <f>IF(A13="","",'Setup'!B8)</f>
        <v>12000</v>
      </c>
      <c r="D13" s="28">
        <f>IF(A13="","",'Setup'!B9)</f>
        <v>3000</v>
      </c>
      <c r="E13" s="28">
        <f>IF(A13="","",ROUND(G12*'Setup'!B10,0))</f>
        <v>14145</v>
      </c>
      <c r="F13" s="28">
        <f>IF(A13="","",C13+D13+E13)</f>
        <v>29145</v>
      </c>
      <c r="G13" s="28">
        <f>IF(A13="","",G12+F13)</f>
        <v>231215</v>
      </c>
    </row>
    <row r="14" ht="26" customHeight="1" spans="1:7" x14ac:dyDescent="0.25">
      <c r="A14" s="25">
        <f>IF(A13&gt;='Setup'!B6,"",A13+1)</f>
        <v>39</v>
      </c>
      <c r="B14" s="25">
        <f>IF(A14="","",2026+ROW()-6+1)</f>
        <v>2035</v>
      </c>
      <c r="C14" s="26">
        <f>IF(A14="","",'Setup'!B8)</f>
        <v>12000</v>
      </c>
      <c r="D14" s="26">
        <f>IF(A14="","",'Setup'!B9)</f>
        <v>3000</v>
      </c>
      <c r="E14" s="26">
        <f>IF(A14="","",ROUND(G13*'Setup'!B10,0))</f>
        <v>16185</v>
      </c>
      <c r="F14" s="26">
        <f>IF(A14="","",C14+D14+E14)</f>
        <v>31185</v>
      </c>
      <c r="G14" s="26">
        <f>IF(A14="","",G13+F14)</f>
        <v>262400</v>
      </c>
    </row>
    <row r="15" ht="26" customHeight="1" spans="1:7" x14ac:dyDescent="0.25">
      <c r="A15" s="27">
        <f>IF(A14&gt;='Setup'!B6,"",A14+1)</f>
        <v>40</v>
      </c>
      <c r="B15" s="27">
        <f>IF(A15="","",2026+ROW()-6+1)</f>
        <v>2036</v>
      </c>
      <c r="C15" s="28">
        <f>IF(A15="","",'Setup'!B8)</f>
        <v>12000</v>
      </c>
      <c r="D15" s="28">
        <f>IF(A15="","",'Setup'!B9)</f>
        <v>3000</v>
      </c>
      <c r="E15" s="28">
        <f>IF(A15="","",ROUND(G14*'Setup'!B10,0))</f>
        <v>18368</v>
      </c>
      <c r="F15" s="28">
        <f>IF(A15="","",C15+D15+E15)</f>
        <v>33368</v>
      </c>
      <c r="G15" s="28">
        <f>IF(A15="","",G14+F15)</f>
        <v>295769</v>
      </c>
    </row>
    <row r="16" ht="26" customHeight="1" spans="1:7" x14ac:dyDescent="0.25">
      <c r="A16" s="25">
        <f>IF(A15&gt;='Setup'!B6,"",A15+1)</f>
        <v>41</v>
      </c>
      <c r="B16" s="25">
        <f>IF(A16="","",2026+ROW()-6+1)</f>
        <v>2037</v>
      </c>
      <c r="C16" s="26">
        <f>IF(A16="","",'Setup'!B8)</f>
        <v>12000</v>
      </c>
      <c r="D16" s="26">
        <f>IF(A16="","",'Setup'!B9)</f>
        <v>3000</v>
      </c>
      <c r="E16" s="26">
        <f>IF(A16="","",ROUND(G15*'Setup'!B10,0))</f>
        <v>20704</v>
      </c>
      <c r="F16" s="26">
        <f>IF(A16="","",C16+D16+E16)</f>
        <v>35704</v>
      </c>
      <c r="G16" s="26">
        <f>IF(A16="","",G15+F16)</f>
        <v>331472</v>
      </c>
    </row>
    <row r="17" ht="26" customHeight="1" spans="1:7" x14ac:dyDescent="0.25">
      <c r="A17" s="27">
        <f>IF(A16&gt;='Setup'!B6,"",A16+1)</f>
        <v>42</v>
      </c>
      <c r="B17" s="27">
        <f>IF(A17="","",2026+ROW()-6+1)</f>
        <v>2038</v>
      </c>
      <c r="C17" s="28">
        <f>IF(A17="","",'Setup'!B8)</f>
        <v>12000</v>
      </c>
      <c r="D17" s="28">
        <f>IF(A17="","",'Setup'!B9)</f>
        <v>3000</v>
      </c>
      <c r="E17" s="28">
        <f>IF(A17="","",ROUND(G16*'Setup'!B10,0))</f>
        <v>23203</v>
      </c>
      <c r="F17" s="28">
        <f>IF(A17="","",C17+D17+E17)</f>
        <v>38203</v>
      </c>
      <c r="G17" s="28">
        <f>IF(A17="","",G16+F17)</f>
        <v>369675</v>
      </c>
    </row>
    <row r="18" ht="26" customHeight="1" spans="1:7" x14ac:dyDescent="0.25">
      <c r="A18" s="25">
        <f>IF(A17&gt;='Setup'!B6,"",A17+1)</f>
        <v>43</v>
      </c>
      <c r="B18" s="25">
        <f>IF(A18="","",2026+ROW()-6+1)</f>
        <v>2039</v>
      </c>
      <c r="C18" s="26">
        <f>IF(A18="","",'Setup'!B8)</f>
        <v>12000</v>
      </c>
      <c r="D18" s="26">
        <f>IF(A18="","",'Setup'!B9)</f>
        <v>3000</v>
      </c>
      <c r="E18" s="26">
        <f>IF(A18="","",ROUND(G17*'Setup'!B10,0))</f>
        <v>25877</v>
      </c>
      <c r="F18" s="26">
        <f>IF(A18="","",C18+D18+E18)</f>
        <v>40877</v>
      </c>
      <c r="G18" s="26">
        <f>IF(A18="","",G17+F18)</f>
        <v>410553</v>
      </c>
    </row>
    <row r="19" ht="26" customHeight="1" spans="1:7" x14ac:dyDescent="0.25">
      <c r="A19" s="27">
        <f>IF(A18&gt;='Setup'!B6,"",A18+1)</f>
        <v>44</v>
      </c>
      <c r="B19" s="27">
        <f>IF(A19="","",2026+ROW()-6+1)</f>
        <v>2040</v>
      </c>
      <c r="C19" s="28">
        <f>IF(A19="","",'Setup'!B8)</f>
        <v>12000</v>
      </c>
      <c r="D19" s="28">
        <f>IF(A19="","",'Setup'!B9)</f>
        <v>3000</v>
      </c>
      <c r="E19" s="28">
        <f>IF(A19="","",ROUND(G18*'Setup'!B10,0))</f>
        <v>28739</v>
      </c>
      <c r="F19" s="28">
        <f>IF(A19="","",C19+D19+E19)</f>
        <v>43739</v>
      </c>
      <c r="G19" s="28">
        <f>IF(A19="","",G18+F19)</f>
        <v>454291</v>
      </c>
    </row>
    <row r="20" ht="26" customHeight="1" spans="1:7" x14ac:dyDescent="0.25">
      <c r="A20" s="25">
        <f>IF(A19&gt;='Setup'!B6,"",A19+1)</f>
        <v>45</v>
      </c>
      <c r="B20" s="25">
        <f>IF(A20="","",2026+ROW()-6+1)</f>
        <v>2041</v>
      </c>
      <c r="C20" s="26">
        <f>IF(A20="","",'Setup'!B8)</f>
        <v>12000</v>
      </c>
      <c r="D20" s="26">
        <f>IF(A20="","",'Setup'!B9)</f>
        <v>3000</v>
      </c>
      <c r="E20" s="26">
        <f>IF(A20="","",ROUND(G19*'Setup'!B10,0))</f>
        <v>31800</v>
      </c>
      <c r="F20" s="26">
        <f>IF(A20="","",C20+D20+E20)</f>
        <v>46800</v>
      </c>
      <c r="G20" s="26">
        <f>IF(A20="","",G19+F20)</f>
        <v>501092</v>
      </c>
    </row>
    <row r="21" ht="26" customHeight="1" spans="1:7" x14ac:dyDescent="0.25">
      <c r="A21" s="27">
        <f>IF(A20&gt;='Setup'!B6,"",A20+1)</f>
        <v>46</v>
      </c>
      <c r="B21" s="27">
        <f>IF(A21="","",2026+ROW()-6+1)</f>
        <v>2042</v>
      </c>
      <c r="C21" s="28">
        <f>IF(A21="","",'Setup'!B8)</f>
        <v>12000</v>
      </c>
      <c r="D21" s="28">
        <f>IF(A21="","",'Setup'!B9)</f>
        <v>3000</v>
      </c>
      <c r="E21" s="28">
        <f>IF(A21="","",ROUND(G20*'Setup'!B10,0))</f>
        <v>35076</v>
      </c>
      <c r="F21" s="28">
        <f>IF(A21="","",C21+D21+E21)</f>
        <v>50076</v>
      </c>
      <c r="G21" s="28">
        <f>IF(A21="","",G20+F21)</f>
        <v>551168</v>
      </c>
    </row>
    <row r="22" ht="26" customHeight="1" spans="1:7" x14ac:dyDescent="0.25">
      <c r="A22" s="25">
        <f>IF(A21&gt;='Setup'!B6,"",A21+1)</f>
        <v>47</v>
      </c>
      <c r="B22" s="25">
        <f>IF(A22="","",2026+ROW()-6+1)</f>
        <v>2043</v>
      </c>
      <c r="C22" s="26">
        <f>IF(A22="","",'Setup'!B8)</f>
        <v>12000</v>
      </c>
      <c r="D22" s="26">
        <f>IF(A22="","",'Setup'!B9)</f>
        <v>3000</v>
      </c>
      <c r="E22" s="26">
        <f>IF(A22="","",ROUND(G21*'Setup'!B10,0))</f>
        <v>38582</v>
      </c>
      <c r="F22" s="26">
        <f>IF(A22="","",C22+D22+E22)</f>
        <v>53582</v>
      </c>
      <c r="G22" s="26">
        <f>IF(A22="","",G21+F22)</f>
        <v>604750</v>
      </c>
    </row>
    <row r="23" ht="26" customHeight="1" spans="1:7" x14ac:dyDescent="0.25">
      <c r="A23" s="27">
        <f>IF(A22&gt;='Setup'!B6,"",A22+1)</f>
        <v>48</v>
      </c>
      <c r="B23" s="27">
        <f>IF(A23="","",2026+ROW()-6+1)</f>
        <v>2044</v>
      </c>
      <c r="C23" s="28">
        <f>IF(A23="","",'Setup'!B8)</f>
        <v>12000</v>
      </c>
      <c r="D23" s="28">
        <f>IF(A23="","",'Setup'!B9)</f>
        <v>3000</v>
      </c>
      <c r="E23" s="28">
        <f>IF(A23="","",ROUND(G22*'Setup'!B10,0))</f>
        <v>42332</v>
      </c>
      <c r="F23" s="28">
        <f>IF(A23="","",C23+D23+E23)</f>
        <v>57332</v>
      </c>
      <c r="G23" s="28">
        <f>IF(A23="","",G22+F23)</f>
        <v>662082</v>
      </c>
    </row>
    <row r="24" ht="26" customHeight="1" spans="1:7" x14ac:dyDescent="0.25">
      <c r="A24" s="25">
        <f>IF(A23&gt;='Setup'!B6,"",A23+1)</f>
        <v>49</v>
      </c>
      <c r="B24" s="25">
        <f>IF(A24="","",2026+ROW()-6+1)</f>
        <v>2045</v>
      </c>
      <c r="C24" s="26">
        <f>IF(A24="","",'Setup'!B8)</f>
        <v>12000</v>
      </c>
      <c r="D24" s="26">
        <f>IF(A24="","",'Setup'!B9)</f>
        <v>3000</v>
      </c>
      <c r="E24" s="26">
        <f>IF(A24="","",ROUND(G23*'Setup'!B10,0))</f>
        <v>46346</v>
      </c>
      <c r="F24" s="26">
        <f>IF(A24="","",C24+D24+E24)</f>
        <v>61346</v>
      </c>
      <c r="G24" s="26">
        <f>IF(A24="","",G23+F24)</f>
        <v>723428</v>
      </c>
    </row>
    <row r="25" ht="26" customHeight="1" spans="1:7" x14ac:dyDescent="0.25">
      <c r="A25" s="27">
        <f>IF(A24&gt;='Setup'!B6,"",A24+1)</f>
        <v>50</v>
      </c>
      <c r="B25" s="27">
        <f>IF(A25="","",2026+ROW()-6+1)</f>
        <v>2046</v>
      </c>
      <c r="C25" s="28">
        <f>IF(A25="","",'Setup'!B8)</f>
        <v>12000</v>
      </c>
      <c r="D25" s="28">
        <f>IF(A25="","",'Setup'!B9)</f>
        <v>3000</v>
      </c>
      <c r="E25" s="28">
        <f>IF(A25="","",ROUND(G24*'Setup'!B10,0))</f>
        <v>50640</v>
      </c>
      <c r="F25" s="28">
        <f>IF(A25="","",C25+D25+E25)</f>
        <v>65640</v>
      </c>
      <c r="G25" s="28">
        <f>IF(A25="","",G24+F25)</f>
        <v>789068</v>
      </c>
    </row>
    <row r="26" ht="26" customHeight="1" spans="1:7" x14ac:dyDescent="0.25">
      <c r="A26" s="25">
        <f>IF(A25&gt;='Setup'!B6,"",A25+1)</f>
        <v>51</v>
      </c>
      <c r="B26" s="25">
        <f>IF(A26="","",2026+ROW()-6+1)</f>
        <v>2047</v>
      </c>
      <c r="C26" s="26">
        <f>IF(A26="","",'Setup'!B8)</f>
        <v>12000</v>
      </c>
      <c r="D26" s="26">
        <f>IF(A26="","",'Setup'!B9)</f>
        <v>3000</v>
      </c>
      <c r="E26" s="26">
        <f>IF(A26="","",ROUND(G25*'Setup'!B10,0))</f>
        <v>55235</v>
      </c>
      <c r="F26" s="26">
        <f>IF(A26="","",C26+D26+E26)</f>
        <v>70235</v>
      </c>
      <c r="G26" s="26">
        <f>IF(A26="","",G25+F26)</f>
        <v>859303</v>
      </c>
    </row>
    <row r="27" ht="26" customHeight="1" spans="1:7" x14ac:dyDescent="0.25">
      <c r="A27" s="27">
        <f>IF(A26&gt;='Setup'!B6,"",A26+1)</f>
        <v>52</v>
      </c>
      <c r="B27" s="27">
        <f>IF(A27="","",2026+ROW()-6+1)</f>
        <v>2048</v>
      </c>
      <c r="C27" s="28">
        <f>IF(A27="","",'Setup'!B8)</f>
        <v>12000</v>
      </c>
      <c r="D27" s="28">
        <f>IF(A27="","",'Setup'!B9)</f>
        <v>3000</v>
      </c>
      <c r="E27" s="28">
        <f>IF(A27="","",ROUND(G26*'Setup'!B10,0))</f>
        <v>60151</v>
      </c>
      <c r="F27" s="28">
        <f>IF(A27="","",C27+D27+E27)</f>
        <v>75151</v>
      </c>
      <c r="G27" s="28">
        <f>IF(A27="","",G26+F27)</f>
        <v>934454</v>
      </c>
    </row>
    <row r="28" ht="26" customHeight="1" spans="1:7" x14ac:dyDescent="0.25">
      <c r="A28" s="25">
        <f>IF(A27&gt;='Setup'!B6,"",A27+1)</f>
        <v>53</v>
      </c>
      <c r="B28" s="25">
        <f>IF(A28="","",2026+ROW()-6+1)</f>
        <v>2049</v>
      </c>
      <c r="C28" s="26">
        <f>IF(A28="","",'Setup'!B8)</f>
        <v>12000</v>
      </c>
      <c r="D28" s="26">
        <f>IF(A28="","",'Setup'!B9)</f>
        <v>3000</v>
      </c>
      <c r="E28" s="26">
        <f>IF(A28="","",ROUND(G27*'Setup'!B10,0))</f>
        <v>65412</v>
      </c>
      <c r="F28" s="26">
        <f>IF(A28="","",C28+D28+E28)</f>
        <v>80412</v>
      </c>
      <c r="G28" s="26">
        <f>IF(A28="","",G27+F28)</f>
        <v>1014866</v>
      </c>
    </row>
    <row r="29" ht="26" customHeight="1" spans="1:7" x14ac:dyDescent="0.25">
      <c r="A29" s="27">
        <f>IF(A28&gt;='Setup'!B6,"",A28+1)</f>
        <v>54</v>
      </c>
      <c r="B29" s="27">
        <f>IF(A29="","",2026+ROW()-6+1)</f>
        <v>2050</v>
      </c>
      <c r="C29" s="28">
        <f>IF(A29="","",'Setup'!B8)</f>
        <v>12000</v>
      </c>
      <c r="D29" s="28">
        <f>IF(A29="","",'Setup'!B9)</f>
        <v>3000</v>
      </c>
      <c r="E29" s="28">
        <f>IF(A29="","",ROUND(G28*'Setup'!B10,0))</f>
        <v>71041</v>
      </c>
      <c r="F29" s="28">
        <f>IF(A29="","",C29+D29+E29)</f>
        <v>86041</v>
      </c>
      <c r="G29" s="28">
        <f>IF(A29="","",G28+F29)</f>
        <v>1100907</v>
      </c>
    </row>
    <row r="30" ht="26" customHeight="1" spans="1:7" x14ac:dyDescent="0.25">
      <c r="A30" s="25">
        <f>IF(A29&gt;='Setup'!B6,"",A29+1)</f>
        <v>55</v>
      </c>
      <c r="B30" s="25">
        <f>IF(A30="","",2026+ROW()-6+1)</f>
        <v>2051</v>
      </c>
      <c r="C30" s="26">
        <f>IF(A30="","",'Setup'!B8)</f>
        <v>12000</v>
      </c>
      <c r="D30" s="26">
        <f>IF(A30="","",'Setup'!B9)</f>
        <v>3000</v>
      </c>
      <c r="E30" s="26">
        <f>IF(A30="","",ROUND(G29*'Setup'!B10,0))</f>
        <v>77063</v>
      </c>
      <c r="F30" s="26">
        <f>IF(A30="","",C30+D30+E30)</f>
        <v>92063</v>
      </c>
      <c r="G30" s="26">
        <f>IF(A30="","",G29+F30)</f>
        <v>1192970</v>
      </c>
    </row>
    <row r="31" ht="26" customHeight="1" spans="1:7" x14ac:dyDescent="0.25">
      <c r="A31" s="27">
        <f>IF(A30&gt;='Setup'!B6,"",A30+1)</f>
        <v>56</v>
      </c>
      <c r="B31" s="27">
        <f>IF(A31="","",2026+ROW()-6+1)</f>
        <v>2052</v>
      </c>
      <c r="C31" s="28">
        <f>IF(A31="","",'Setup'!B8)</f>
        <v>12000</v>
      </c>
      <c r="D31" s="28">
        <f>IF(A31="","",'Setup'!B9)</f>
        <v>3000</v>
      </c>
      <c r="E31" s="28">
        <f>IF(A31="","",ROUND(G30*'Setup'!B10,0))</f>
        <v>83508</v>
      </c>
      <c r="F31" s="28">
        <f>IF(A31="","",C31+D31+E31)</f>
        <v>98508</v>
      </c>
      <c r="G31" s="28">
        <f>IF(A31="","",G30+F31)</f>
        <v>1291478</v>
      </c>
    </row>
    <row r="32" ht="26" customHeight="1" spans="1:7" x14ac:dyDescent="0.25">
      <c r="A32" s="25">
        <f>IF(A31&gt;='Setup'!B6,"",A31+1)</f>
        <v>57</v>
      </c>
      <c r="B32" s="25">
        <f>IF(A32="","",2026+ROW()-6+1)</f>
        <v>2053</v>
      </c>
      <c r="C32" s="26">
        <f>IF(A32="","",'Setup'!B8)</f>
        <v>12000</v>
      </c>
      <c r="D32" s="26">
        <f>IF(A32="","",'Setup'!B9)</f>
        <v>3000</v>
      </c>
      <c r="E32" s="26">
        <f>IF(A32="","",ROUND(G31*'Setup'!B10,0))</f>
        <v>90403</v>
      </c>
      <c r="F32" s="26">
        <f>IF(A32="","",C32+D32+E32)</f>
        <v>105403</v>
      </c>
      <c r="G32" s="26">
        <f>IF(A32="","",G31+F32)</f>
        <v>1396881</v>
      </c>
    </row>
    <row r="33" ht="26" customHeight="1" spans="1:7" x14ac:dyDescent="0.25">
      <c r="A33" s="27">
        <f>IF(A32&gt;='Setup'!B6,"",A32+1)</f>
        <v>58</v>
      </c>
      <c r="B33" s="27">
        <f>IF(A33="","",2026+ROW()-6+1)</f>
        <v>2054</v>
      </c>
      <c r="C33" s="28">
        <f>IF(A33="","",'Setup'!B8)</f>
        <v>12000</v>
      </c>
      <c r="D33" s="28">
        <f>IF(A33="","",'Setup'!B9)</f>
        <v>3000</v>
      </c>
      <c r="E33" s="28">
        <f>IF(A33="","",ROUND(G32*'Setup'!B10,0))</f>
        <v>97782</v>
      </c>
      <c r="F33" s="28">
        <f>IF(A33="","",C33+D33+E33)</f>
        <v>112782</v>
      </c>
      <c r="G33" s="28">
        <f>IF(A33="","",G32+F33)</f>
        <v>1509663</v>
      </c>
    </row>
    <row r="34" ht="26" customHeight="1" spans="1:7" x14ac:dyDescent="0.25">
      <c r="A34" s="25">
        <f>IF(A33&gt;='Setup'!B6,"",A33+1)</f>
        <v>59</v>
      </c>
      <c r="B34" s="25">
        <f>IF(A34="","",2026+ROW()-6+1)</f>
        <v>2055</v>
      </c>
      <c r="C34" s="26">
        <f>IF(A34="","",'Setup'!B8)</f>
        <v>12000</v>
      </c>
      <c r="D34" s="26">
        <f>IF(A34="","",'Setup'!B9)</f>
        <v>3000</v>
      </c>
      <c r="E34" s="26">
        <f>IF(A34="","",ROUND(G33*'Setup'!B10,0))</f>
        <v>105676</v>
      </c>
      <c r="F34" s="26">
        <f>IF(A34="","",C34+D34+E34)</f>
        <v>120676</v>
      </c>
      <c r="G34" s="26">
        <f>IF(A34="","",G33+F34)</f>
        <v>1630340</v>
      </c>
    </row>
    <row r="35" ht="26" customHeight="1" spans="1:7" x14ac:dyDescent="0.25">
      <c r="A35" s="27">
        <f>IF(A34&gt;='Setup'!B6,"",A34+1)</f>
        <v>60</v>
      </c>
      <c r="B35" s="27">
        <f>IF(A35="","",2026+ROW()-6+1)</f>
        <v>2056</v>
      </c>
      <c r="C35" s="28">
        <f>IF(A35="","",'Setup'!B8)</f>
        <v>12000</v>
      </c>
      <c r="D35" s="28">
        <f>IF(A35="","",'Setup'!B9)</f>
        <v>3000</v>
      </c>
      <c r="E35" s="28">
        <f>IF(A35="","",ROUND(G34*'Setup'!B10,0))</f>
        <v>114124</v>
      </c>
      <c r="F35" s="28">
        <f>IF(A35="","",C35+D35+E35)</f>
        <v>129124</v>
      </c>
      <c r="G35" s="28">
        <f>IF(A35="","",G34+F35)</f>
        <v>1759463</v>
      </c>
    </row>
    <row r="36" ht="26" customHeight="1" spans="1:7" x14ac:dyDescent="0.25">
      <c r="A36" s="25">
        <f>IF(A35&gt;='Setup'!B6,"",A35+1)</f>
        <v>61</v>
      </c>
      <c r="B36" s="25">
        <f>IF(A36="","",2026+ROW()-6+1)</f>
        <v>2057</v>
      </c>
      <c r="C36" s="26">
        <f>IF(A36="","",'Setup'!B8)</f>
        <v>12000</v>
      </c>
      <c r="D36" s="26">
        <f>IF(A36="","",'Setup'!B9)</f>
        <v>3000</v>
      </c>
      <c r="E36" s="26">
        <f>IF(A36="","",ROUND(G35*'Setup'!B10,0))</f>
        <v>123162</v>
      </c>
      <c r="F36" s="26">
        <f>IF(A36="","",C36+D36+E36)</f>
        <v>138162</v>
      </c>
      <c r="G36" s="26">
        <f>IF(A36="","",G35+F36)</f>
        <v>1897626</v>
      </c>
    </row>
    <row r="37" ht="26" customHeight="1" spans="1:7" x14ac:dyDescent="0.25">
      <c r="A37" s="27">
        <f>IF(A36&gt;='Setup'!B6,"",A36+1)</f>
        <v>62</v>
      </c>
      <c r="B37" s="27">
        <f>IF(A37="","",2026+ROW()-6+1)</f>
        <v>2058</v>
      </c>
      <c r="C37" s="28">
        <f>IF(A37="","",'Setup'!B8)</f>
        <v>12000</v>
      </c>
      <c r="D37" s="28">
        <f>IF(A37="","",'Setup'!B9)</f>
        <v>3000</v>
      </c>
      <c r="E37" s="28">
        <f>IF(A37="","",ROUND(G36*'Setup'!B10,0))</f>
        <v>132834</v>
      </c>
      <c r="F37" s="28">
        <f>IF(A37="","",C37+D37+E37)</f>
        <v>147834</v>
      </c>
      <c r="G37" s="28">
        <f>IF(A37="","",G36+F37)</f>
        <v>2045459</v>
      </c>
    </row>
    <row r="38" ht="26" customHeight="1" spans="1:7" x14ac:dyDescent="0.25">
      <c r="A38" s="25">
        <f>IF(A37&gt;='Setup'!B6,"",A37+1)</f>
        <v>63</v>
      </c>
      <c r="B38" s="25">
        <f>IF(A38="","",2026+ROW()-6+1)</f>
        <v>2059</v>
      </c>
      <c r="C38" s="26">
        <f>IF(A38="","",'Setup'!B8)</f>
        <v>12000</v>
      </c>
      <c r="D38" s="26">
        <f>IF(A38="","",'Setup'!B9)</f>
        <v>3000</v>
      </c>
      <c r="E38" s="26">
        <f>IF(A38="","",ROUND(G37*'Setup'!B10,0))</f>
        <v>143182</v>
      </c>
      <c r="F38" s="26">
        <f>IF(A38="","",C38+D38+E38)</f>
        <v>158182</v>
      </c>
      <c r="G38" s="26">
        <f>IF(A38="","",G37+F38)</f>
        <v>2203642</v>
      </c>
    </row>
    <row r="39" ht="26" customHeight="1" spans="1:7" x14ac:dyDescent="0.25">
      <c r="A39" s="27">
        <f>IF(A38&gt;='Setup'!B6,"",A38+1)</f>
        <v>64</v>
      </c>
      <c r="B39" s="27">
        <f>IF(A39="","",2026+ROW()-6+1)</f>
        <v>2060</v>
      </c>
      <c r="C39" s="28">
        <f>IF(A39="","",'Setup'!B8)</f>
        <v>12000</v>
      </c>
      <c r="D39" s="28">
        <f>IF(A39="","",'Setup'!B9)</f>
        <v>3000</v>
      </c>
      <c r="E39" s="28">
        <f>IF(A39="","",ROUND(G38*'Setup'!B10,0))</f>
        <v>154255</v>
      </c>
      <c r="F39" s="28">
        <f>IF(A39="","",C39+D39+E39)</f>
        <v>169255</v>
      </c>
      <c r="G39" s="28">
        <f>IF(A39="","",G38+F39)</f>
        <v>2372897</v>
      </c>
    </row>
    <row r="40" ht="26" customHeight="1" spans="1:7" x14ac:dyDescent="0.25">
      <c r="A40" s="25">
        <f>IF(A39&gt;='Setup'!B6,"",A39+1)</f>
        <v>65</v>
      </c>
      <c r="B40" s="25">
        <f>IF(A40="","",2026+ROW()-6+1)</f>
        <v>2061</v>
      </c>
      <c r="C40" s="26">
        <f>IF(A40="","",'Setup'!B8)</f>
        <v>12000</v>
      </c>
      <c r="D40" s="26">
        <f>IF(A40="","",'Setup'!B9)</f>
        <v>3000</v>
      </c>
      <c r="E40" s="26">
        <f>IF(A40="","",ROUND(G39*'Setup'!B10,0))</f>
        <v>166103</v>
      </c>
      <c r="F40" s="26">
        <f>IF(A40="","",C40+D40+E40)</f>
        <v>181103</v>
      </c>
      <c r="G40" s="26">
        <f>IF(A40="","",G39+F40)</f>
        <v>2553999</v>
      </c>
    </row>
    <row r="41" ht="26" customHeight="1" spans="1:7" x14ac:dyDescent="0.25">
      <c r="A41" s="27" t="str">
        <f>IF(A40&gt;='Setup'!B6,"",A40+1)</f>
        <v> </v>
      </c>
      <c r="B41" s="27" t="str">
        <f>IF(A41="","",2026+ROW()-6+1)</f>
        <v> </v>
      </c>
      <c r="C41" s="28" t="str">
        <f>IF(A41="","",'Setup'!B8)</f>
        <v> </v>
      </c>
      <c r="D41" s="28" t="str">
        <f>IF(A41="","",'Setup'!B9)</f>
        <v> </v>
      </c>
      <c r="E41" s="28" t="str">
        <f>IF(A41="","",ROUND(G40*'Setup'!B10,0))</f>
        <v> </v>
      </c>
      <c r="F41" s="28" t="str">
        <f>IF(A41="","",C41+D41+E41)</f>
        <v> </v>
      </c>
      <c r="G41" s="28" t="str">
        <f>IF(A41="","",G40+F41)</f>
        <v> </v>
      </c>
    </row>
    <row r="42" ht="26" customHeight="1" spans="1:7" x14ac:dyDescent="0.25">
      <c r="A42" s="25" t="str">
        <f>IF(A41&gt;='Setup'!B6,"",A41+1)</f>
        <v> </v>
      </c>
      <c r="B42" s="25" t="str">
        <f>IF(A42="","",2026+ROW()-6+1)</f>
        <v> </v>
      </c>
      <c r="C42" s="26" t="str">
        <f>IF(A42="","",'Setup'!B8)</f>
        <v> </v>
      </c>
      <c r="D42" s="26" t="str">
        <f>IF(A42="","",'Setup'!B9)</f>
        <v> </v>
      </c>
      <c r="E42" s="26" t="str">
        <f>IF(A42="","",ROUND(G41*'Setup'!B10,0))</f>
        <v> </v>
      </c>
      <c r="F42" s="26" t="str">
        <f>IF(A42="","",C42+D42+E42)</f>
        <v> </v>
      </c>
      <c r="G42" s="26" t="str">
        <f>IF(A42="","",G41+F42)</f>
        <v> </v>
      </c>
    </row>
    <row r="43" ht="26" customHeight="1" spans="1:7" x14ac:dyDescent="0.25">
      <c r="A43" s="27" t="str">
        <f>IF(A42&gt;='Setup'!B6,"",A42+1)</f>
        <v> </v>
      </c>
      <c r="B43" s="27" t="str">
        <f>IF(A43="","",2026+ROW()-6+1)</f>
        <v> </v>
      </c>
      <c r="C43" s="28" t="str">
        <f>IF(A43="","",'Setup'!B8)</f>
        <v> </v>
      </c>
      <c r="D43" s="28" t="str">
        <f>IF(A43="","",'Setup'!B9)</f>
        <v> </v>
      </c>
      <c r="E43" s="28" t="str">
        <f>IF(A43="","",ROUND(G42*'Setup'!B10,0))</f>
        <v> </v>
      </c>
      <c r="F43" s="28" t="str">
        <f>IF(A43="","",C43+D43+E43)</f>
        <v> </v>
      </c>
      <c r="G43" s="28" t="str">
        <f>IF(A43="","",G42+F43)</f>
        <v> </v>
      </c>
    </row>
    <row r="44" ht="26" customHeight="1" spans="1:7" x14ac:dyDescent="0.25">
      <c r="A44" s="25" t="str">
        <f>IF(A43&gt;='Setup'!B6,"",A43+1)</f>
        <v> </v>
      </c>
      <c r="B44" s="25" t="str">
        <f>IF(A44="","",2026+ROW()-6+1)</f>
        <v> </v>
      </c>
      <c r="C44" s="26" t="str">
        <f>IF(A44="","",'Setup'!B8)</f>
        <v> </v>
      </c>
      <c r="D44" s="26" t="str">
        <f>IF(A44="","",'Setup'!B9)</f>
        <v> </v>
      </c>
      <c r="E44" s="26" t="str">
        <f>IF(A44="","",ROUND(G43*'Setup'!B10,0))</f>
        <v> </v>
      </c>
      <c r="F44" s="26" t="str">
        <f>IF(A44="","",C44+D44+E44)</f>
        <v> </v>
      </c>
      <c r="G44" s="26" t="str">
        <f>IF(A44="","",G43+F44)</f>
        <v> </v>
      </c>
    </row>
    <row r="45" ht="26" customHeight="1" spans="1:7" x14ac:dyDescent="0.25">
      <c r="A45" s="27" t="str">
        <f>IF(A44&gt;='Setup'!B6,"",A44+1)</f>
        <v> </v>
      </c>
      <c r="B45" s="27" t="str">
        <f>IF(A45="","",2026+ROW()-6+1)</f>
        <v> </v>
      </c>
      <c r="C45" s="28" t="str">
        <f>IF(A45="","",'Setup'!B8)</f>
        <v> </v>
      </c>
      <c r="D45" s="28" t="str">
        <f>IF(A45="","",'Setup'!B9)</f>
        <v> </v>
      </c>
      <c r="E45" s="28" t="str">
        <f>IF(A45="","",ROUND(G44*'Setup'!B10,0))</f>
        <v> </v>
      </c>
      <c r="F45" s="28" t="str">
        <f>IF(A45="","",C45+D45+E45)</f>
        <v> </v>
      </c>
      <c r="G45" s="28" t="str">
        <f>IF(A45="","",G44+F45)</f>
        <v> </v>
      </c>
    </row>
    <row r="46" ht="8" customHeight="1" x14ac:dyDescent="0.25"/>
    <row r="47" ht="6" customHeight="1" x14ac:dyDescent="0.25"/>
    <row r="48" ht="20" customHeight="1" spans="1:7" x14ac:dyDescent="0.25">
      <c r="A48" s="22" t="s">
        <v>11</v>
      </c>
      <c r="B48" s="22"/>
      <c r="C48" s="22"/>
      <c r="D48" s="22"/>
      <c r="E48" s="22"/>
      <c r="F48" s="22"/>
      <c r="G48" s="22"/>
    </row>
    <row r="49" ht="20" customHeight="1" spans="1:7" x14ac:dyDescent="0.25">
      <c r="A49" s="23" t="s">
        <v>12</v>
      </c>
      <c r="B49" s="23"/>
      <c r="C49" s="23"/>
      <c r="D49" s="23"/>
      <c r="E49" s="23"/>
      <c r="F49" s="23"/>
      <c r="G49" s="23"/>
    </row>
  </sheetData>
  <sheetProtection sheet="1"/>
  <mergeCells count="4">
    <mergeCell ref="A1:G1"/>
    <mergeCell ref="A2:G2"/>
    <mergeCell ref="A48:G48"/>
    <mergeCell ref="A49:G49"/>
  </mergeCells>
  <hyperlinks>
    <hyperlink ref="A49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'Setup'!B16</f>
        <v>2553999</v>
      </c>
      <c r="C5" s="4"/>
      <c r="D5" s="5">
        <f>'Setup'!B14</f>
        <v>35</v>
      </c>
      <c r="E5" s="5"/>
      <c r="F5" s="6">
        <v>570000</v>
      </c>
      <c r="G5" s="6"/>
      <c r="H5" s="6">
        <v>1983999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37</v>
      </c>
    </row>
    <row r="2" ht="20" customHeight="1" spans="2:2" x14ac:dyDescent="0.25">
      <c r="B2" s="2" t="s">
        <v>38</v>
      </c>
    </row>
    <row r="3" ht="16" customHeight="1" x14ac:dyDescent="0.25"/>
    <row r="4" ht="28" customHeight="1" spans="2:2" x14ac:dyDescent="0.25">
      <c r="B4" s="8" t="s">
        <v>39</v>
      </c>
    </row>
    <row r="5" ht="24" customHeight="1" spans="2:2" x14ac:dyDescent="0.25">
      <c r="B5" s="29" t="s">
        <v>40</v>
      </c>
    </row>
    <row r="6" ht="24" customHeight="1" spans="2:2" x14ac:dyDescent="0.25">
      <c r="B6" s="29" t="s">
        <v>41</v>
      </c>
    </row>
    <row r="7" ht="24" customHeight="1" spans="2:2" x14ac:dyDescent="0.25">
      <c r="B7" s="29" t="s">
        <v>42</v>
      </c>
    </row>
    <row r="8" ht="24" customHeight="1" spans="2:2" x14ac:dyDescent="0.25">
      <c r="B8" s="29" t="s">
        <v>43</v>
      </c>
    </row>
    <row r="9" ht="24" customHeight="1" spans="2:2" x14ac:dyDescent="0.25">
      <c r="B9" s="29" t="s">
        <v>44</v>
      </c>
    </row>
    <row r="10" ht="12" customHeight="1" x14ac:dyDescent="0.25"/>
    <row r="11" ht="28" customHeight="1" spans="2:2" x14ac:dyDescent="0.25">
      <c r="B11" s="8" t="s">
        <v>45</v>
      </c>
    </row>
    <row r="12" ht="24" customHeight="1" spans="2:2" x14ac:dyDescent="0.25">
      <c r="B12" s="29" t="s">
        <v>46</v>
      </c>
    </row>
    <row r="13" ht="24" customHeight="1" spans="2:2" x14ac:dyDescent="0.25">
      <c r="B13" s="29" t="s">
        <v>47</v>
      </c>
    </row>
    <row r="14" ht="24" customHeight="1" spans="2:2" x14ac:dyDescent="0.25">
      <c r="B14" s="29" t="s">
        <v>48</v>
      </c>
    </row>
    <row r="15" ht="24" customHeight="1" spans="2:2" x14ac:dyDescent="0.25">
      <c r="B15" s="29" t="s">
        <v>49</v>
      </c>
    </row>
    <row r="16" ht="24" customHeight="1" spans="2:2" x14ac:dyDescent="0.25">
      <c r="B16" s="29" t="s">
        <v>50</v>
      </c>
    </row>
    <row r="17" ht="12" customHeight="1" x14ac:dyDescent="0.25"/>
    <row r="18" ht="28" customHeight="1" spans="2:2" x14ac:dyDescent="0.25">
      <c r="B18" s="8" t="s">
        <v>51</v>
      </c>
    </row>
    <row r="19" ht="24" customHeight="1" spans="2:2" x14ac:dyDescent="0.25">
      <c r="B19" s="29" t="s">
        <v>52</v>
      </c>
    </row>
    <row r="20" ht="24" customHeight="1" spans="2:2" x14ac:dyDescent="0.25">
      <c r="B20" s="29" t="s">
        <v>53</v>
      </c>
    </row>
    <row r="21" ht="24" customHeight="1" spans="2:2" x14ac:dyDescent="0.25">
      <c r="B21" s="29" t="s">
        <v>54</v>
      </c>
    </row>
    <row r="22" ht="24" customHeight="1" spans="2:2" x14ac:dyDescent="0.25">
      <c r="B22" s="29" t="s">
        <v>55</v>
      </c>
    </row>
    <row r="23" ht="12" customHeight="1" x14ac:dyDescent="0.25"/>
    <row r="24" ht="28" customHeight="1" spans="2:2" x14ac:dyDescent="0.25">
      <c r="B24" s="8" t="s">
        <v>56</v>
      </c>
    </row>
    <row r="25" ht="24" customHeight="1" spans="2:2" x14ac:dyDescent="0.25">
      <c r="B25" s="29" t="s">
        <v>57</v>
      </c>
    </row>
    <row r="26" ht="24" customHeight="1" spans="2:2" x14ac:dyDescent="0.25">
      <c r="B26" s="29" t="s">
        <v>58</v>
      </c>
    </row>
    <row r="27" ht="12" customHeight="1" x14ac:dyDescent="0.25"/>
    <row r="28" ht="6" customHeight="1" x14ac:dyDescent="0.25"/>
    <row r="29" ht="20" customHeight="1" spans="1:2" x14ac:dyDescent="0.25">
      <c r="A29" s="10" t="s">
        <v>11</v>
      </c>
      <c r="B29" s="10"/>
    </row>
    <row r="30" ht="20" customHeight="1" spans="1:2" x14ac:dyDescent="0.25">
      <c r="A30" s="11" t="s">
        <v>12</v>
      </c>
      <c r="B30" s="11"/>
    </row>
  </sheetData>
  <mergeCells count="2">
    <mergeCell ref="A29:B29"/>
    <mergeCell ref="A30:B30"/>
  </mergeCells>
  <hyperlinks>
    <hyperlink ref="A3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5.xml><?xml version="1.0" encoding="utf-8"?>
<worksheet xmlns="http://schemas.openxmlformats.org/spreadsheetml/2006/main">
  <sheetData>
    <row r="1">
      <c r="A1" t="inlineStr">
        <is>
          <t>Retirement Savings Growth</t>
        </is>
      </c>
      <c r="B1" t="inlineStr">
        <is>
          <t>Balance</t>
        </is>
      </c>
    </row>
    <row r="2">
      <c r="A2" t="inlineStr">
        <is>
          <t>Age 35</t>
        </is>
      </c>
      <c r="B2">
        <v>149376</v>
      </c>
    </row>
    <row r="3">
      <c r="A3" t="inlineStr">
        <is>
          <t>Age 40</t>
        </is>
      </c>
      <c r="B3">
        <v>295769</v>
      </c>
    </row>
    <row r="4">
      <c r="A4" t="inlineStr">
        <is>
          <t>Age 45</t>
        </is>
      </c>
      <c r="B4">
        <v>501092</v>
      </c>
    </row>
    <row r="5">
      <c r="A5" t="inlineStr">
        <is>
          <t>Age 50</t>
        </is>
      </c>
      <c r="B5">
        <v>789068</v>
      </c>
    </row>
    <row r="6">
      <c r="A6" t="inlineStr">
        <is>
          <t>Age 55</t>
        </is>
      </c>
      <c r="B6">
        <v>1192970</v>
      </c>
    </row>
    <row r="7">
      <c r="A7" t="inlineStr">
        <is>
          <t>Age 60</t>
        </is>
      </c>
      <c r="B7">
        <v>1759463</v>
      </c>
    </row>
    <row r="8">
      <c r="A8" t="inlineStr">
        <is>
          <t>Age 65</t>
        </is>
      </c>
      <c r="B8">
        <v>2553999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Setup</vt:lpstr>
      <vt:lpstr>Projection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Retirement Savings Calculator</dc:title>
  <dc:subject>Financial Template</dc:subject>
  <dc:description>Free Retirement Savings Calculator template by FinancialAha.com</dc:description>
  <cp:keywords>finance, template, spreadsheet, FinancialAha</cp:keywords>
  <cp:category>Finance</cp:category>
  <cp:lastModifiedBy>Unknown</cp:lastModifiedBy>
  <cp:lastPrinted>2026-04-01T18:01:42Z</cp:lastPrinted>
  <dcterms:created xsi:type="dcterms:W3CDTF">2026-04-01T18:01:42Z</dcterms:created>
  <dcterms:modified xsi:type="dcterms:W3CDTF">2026-04-01T18:01:42Z</dcterms:modified>
</cp:coreProperties>
</file>