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lculator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<sst xmlns="http://schemas.openxmlformats.org/spreadsheetml/2006/main" count="60" uniqueCount="55">
  <si>
    <t>Rent vs Buy Calculator</t>
  </si>
  <si>
    <t>by FinancialAha.com - Compare the cost of renting vs buying over 10 years</t>
  </si>
  <si>
    <t>10-YR RENT COST</t>
  </si>
  <si>
    <t>MORTGAGE PAYMENT</t>
  </si>
  <si>
    <t>HOME VALUE (YR 10)</t>
  </si>
  <si>
    <t>DOWN PAYMENT</t>
  </si>
  <si>
    <t>Total rent paid</t>
  </si>
  <si>
    <t>Per month</t>
  </si>
  <si>
    <t>Appreciated value</t>
  </si>
  <si>
    <t>Upfront cost</t>
  </si>
  <si>
    <t>CUMULATIVE COST: RENT VS BUY</t>
  </si>
  <si>
    <t>Created with FinancialAha.com - Free financial tools and templates</t>
  </si>
  <si>
    <t>Get a premium spreadsheet from FinancialAha.com</t>
  </si>
  <si>
    <t>Compare the 10-year cost of renting vs buying.</t>
  </si>
  <si>
    <t>RENTING DETAILS</t>
  </si>
  <si>
    <t>Monthly Rent</t>
  </si>
  <si>
    <t>Annual Rent Increase</t>
  </si>
  <si>
    <t>BUYING DETAILS</t>
  </si>
  <si>
    <t>Home Price</t>
  </si>
  <si>
    <t>Down Payment %</t>
  </si>
  <si>
    <t>Mortgage Rate</t>
  </si>
  <si>
    <t>Loan Term (Years)</t>
  </si>
  <si>
    <t>Property Tax Rate</t>
  </si>
  <si>
    <t>Annual Insurance</t>
  </si>
  <si>
    <t>Monthly HOA</t>
  </si>
  <si>
    <t>Maintenance (% of Value)</t>
  </si>
  <si>
    <t>Annual Appreciation</t>
  </si>
  <si>
    <t>KEY RESULTS</t>
  </si>
  <si>
    <t>Monthly Mortgage Payment</t>
  </si>
  <si>
    <t>Down Payment</t>
  </si>
  <si>
    <t>10-Year Rent Total</t>
  </si>
  <si>
    <t>10-Year Home Equity</t>
  </si>
  <si>
    <t>10-YEAR COMPARISON</t>
  </si>
  <si>
    <t>Year</t>
  </si>
  <si>
    <t>Annual Rent</t>
  </si>
  <si>
    <t>Cum. Rent</t>
  </si>
  <si>
    <t>Annual Buy Cost</t>
  </si>
  <si>
    <t>Cum. Buy Cost</t>
  </si>
  <si>
    <t>Home Value</t>
  </si>
  <si>
    <t>Equity Built</t>
  </si>
  <si>
    <t>How to Use This Calculator</t>
  </si>
  <si>
    <t>Compare the financial impact of renting vs buying over 10 years.</t>
  </si>
  <si>
    <t>GETTING STARTED</t>
  </si>
  <si>
    <t>1. Enter your current monthly rent and expected annual increases</t>
  </si>
  <si>
    <t>2. Fill in the home purchase details - price, down payment, rate</t>
  </si>
  <si>
    <t>3. Add ongoing costs - property tax, insurance, HOA, maintenance</t>
  </si>
  <si>
    <t>4. Set the expected home appreciation rate</t>
  </si>
  <si>
    <t>UNDERSTANDING THE RESULTS</t>
  </si>
  <si>
    <t>The comparison table shows year-by-year costs for both options</t>
  </si>
  <si>
    <t>Cumulative costs include all expenses for each scenario</t>
  </si>
  <si>
    <t>Home equity builds over time through appreciation and mortgage paydown</t>
  </si>
  <si>
    <t>This calculator focuses on costs - it does not account for investment returns on savings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</si>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</sst>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4213D"/>
      <sz val="16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center" indent="1"/>
    </xf>
    <xf numFmtId="0" fontId="0" fillId="0" borderId="4" xfId="0" applyBorder="1"/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6" fillId="0" borderId="4" xfId="0" applyFont="1" applyBorder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164" fontId="11" fillId="2" borderId="5" xfId="0" applyNumberFormat="1" applyFont="1" applyFill="1" applyBorder="1" applyAlignment="1" applyProtection="1">
      <alignment horizontal="right" vertical="center"/>
      <protection locked="0"/>
    </xf>
    <xf numFmtId="10" fontId="11" fillId="2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11" fillId="2" borderId="5" xfId="0" applyFont="1" applyFill="1" applyBorder="1" applyAlignment="1" applyProtection="1">
      <alignment horizontal="right" vertical="center"/>
      <protection locked="0"/>
    </xf>
    <xf numFmtId="165" fontId="12" fillId="3" borderId="6" xfId="0" applyNumberFormat="1" applyFont="1" applyFill="1" applyBorder="1" applyAlignment="1" applyProtection="1">
      <alignment horizontal="right" vertical="center"/>
    </xf>
    <xf numFmtId="164" fontId="12" fillId="3" borderId="6" xfId="0" applyNumberFormat="1" applyFont="1" applyFill="1" applyBorder="1" applyAlignment="1" applyProtection="1">
      <alignment horizontal="right" vertical="center"/>
    </xf>
    <xf numFmtId="164" fontId="13" fillId="3" borderId="6" xfId="0" applyNumberFormat="1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right" vertical="center"/>
    </xf>
    <xf numFmtId="164" fontId="11" fillId="0" borderId="7" xfId="0" applyNumberFormat="1" applyFont="1" applyBorder="1" applyAlignment="1" applyProtection="1">
      <alignment horizontal="right" vertical="center"/>
    </xf>
    <xf numFmtId="0" fontId="11" fillId="5" borderId="7" xfId="0" applyFont="1" applyFill="1" applyBorder="1" applyAlignment="1" applyProtection="1">
      <alignment horizontal="right" vertical="center"/>
    </xf>
    <xf numFmtId="164" fontId="11" fillId="5" borderId="7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15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Cumulative Cost: Rent vs Buy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Cumulative Rent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'_ChartData'!$A$2:$A$11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'_ChartData'!$B$2:$B$11</c:f>
              <c:numCache>
                <c:formatCode>$#,##0</c:formatCode>
                <c:ptCount val="10"/>
                <c:pt idx="0">
                  <c:v>24000</c:v>
                </c:pt>
                <c:pt idx="1">
                  <c:v>48720</c:v>
                </c:pt>
                <c:pt idx="2">
                  <c:v>74182</c:v>
                </c:pt>
                <c:pt idx="3">
                  <c:v>100407</c:v>
                </c:pt>
                <c:pt idx="4">
                  <c:v>127419</c:v>
                </c:pt>
                <c:pt idx="5">
                  <c:v>155242</c:v>
                </c:pt>
                <c:pt idx="6">
                  <c:v>183899</c:v>
                </c:pt>
                <c:pt idx="7">
                  <c:v>213416</c:v>
                </c:pt>
                <c:pt idx="8">
                  <c:v>243819</c:v>
                </c:pt>
                <c:pt idx="9">
                  <c:v>275133</c:v>
                </c:pt>
              </c:numCache>
            </c:numRef>
          </c:val>
        </c:ser>
        <c:ser>
          <c:idx val="1"/>
          <c:order val="1"/>
          <c:tx>
            <c:strRef>
              <c:f>'_ChartData'!$C$1</c:f>
              <c:strCache>
                <c:ptCount val="1"/>
                <c:pt idx="0">
                  <c:v>Cumulative Buy Cost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'_ChartData'!$A$2:$A$11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'_ChartData'!$C$2:$C$11</c:f>
              <c:numCache>
                <c:formatCode>$#,##0</c:formatCode>
                <c:ptCount val="10"/>
                <c:pt idx="0">
                  <c:v>118135</c:v>
                </c:pt>
                <c:pt idx="1">
                  <c:v>156543</c:v>
                </c:pt>
                <c:pt idx="2">
                  <c:v>195230</c:v>
                </c:pt>
                <c:pt idx="3">
                  <c:v>234206</c:v>
                </c:pt>
                <c:pt idx="4">
                  <c:v>273479</c:v>
                </c:pt>
                <c:pt idx="5">
                  <c:v>313058</c:v>
                </c:pt>
                <c:pt idx="6">
                  <c:v>352952</c:v>
                </c:pt>
                <c:pt idx="7">
                  <c:v>393171</c:v>
                </c:pt>
                <c:pt idx="8">
                  <c:v>433725</c:v>
                </c:pt>
                <c:pt idx="9">
                  <c:v>474623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40"/>
  <sheetViews>
    <sheetView workbookViewId="0" showGridLines="0" zoomScale="125"/>
  </sheetViews>
  <sheetFormatPr defaultRowHeight="15" outlineLevelRow="0" outlineLevelCol="0" x14ac:dyDescent="55"/>
  <cols>
    <col min="1" max="1" width="22" customWidth="1"/>
    <col min="2" max="7" width="18" customWidth="1"/>
  </cols>
  <sheetData>
    <row r="1" ht="48" customHeight="1" spans="1:7" x14ac:dyDescent="0.25">
      <c r="A1" s="10" t="s">
        <v>0</v>
      </c>
      <c r="B1" s="10"/>
      <c r="C1" s="10"/>
      <c r="D1" s="10"/>
      <c r="E1" s="10"/>
      <c r="F1" s="10"/>
      <c r="G1" s="10"/>
    </row>
    <row r="2" ht="24" customHeight="1" spans="1:7" x14ac:dyDescent="0.25">
      <c r="A2" s="11" t="s">
        <v>13</v>
      </c>
      <c r="B2" s="11"/>
      <c r="C2" s="11"/>
      <c r="D2" s="11"/>
      <c r="E2" s="11"/>
      <c r="F2" s="11"/>
      <c r="G2" s="11"/>
    </row>
    <row r="3" ht="14" customHeight="1" x14ac:dyDescent="0.25"/>
    <row r="4" ht="28" customHeight="1" spans="1:7" x14ac:dyDescent="0.25">
      <c r="A4" s="12" t="s">
        <v>14</v>
      </c>
      <c r="B4" s="7"/>
      <c r="C4" s="7"/>
      <c r="D4" s="7"/>
      <c r="E4" s="7"/>
      <c r="F4" s="7"/>
      <c r="G4" s="7"/>
    </row>
    <row r="5" ht="26" customHeight="1" spans="1:2" x14ac:dyDescent="0.25">
      <c r="A5" s="13" t="s">
        <v>15</v>
      </c>
      <c r="B5" s="14">
        <v>2000</v>
      </c>
    </row>
    <row r="6" ht="26" customHeight="1" spans="1:2" x14ac:dyDescent="0.25">
      <c r="A6" s="13" t="s">
        <v>16</v>
      </c>
      <c r="B6" s="15">
        <v>0.03</v>
      </c>
    </row>
    <row r="7" ht="12" customHeight="1" spans="2:2" x14ac:dyDescent="0.25">
      <c r="B7" s="16"/>
    </row>
    <row r="8" ht="28" customHeight="1" spans="1:7" x14ac:dyDescent="0.25">
      <c r="A8" s="12" t="s">
        <v>17</v>
      </c>
      <c r="B8" s="17"/>
      <c r="C8" s="7"/>
      <c r="D8" s="7"/>
      <c r="E8" s="7"/>
      <c r="F8" s="7"/>
      <c r="G8" s="7"/>
    </row>
    <row r="9" ht="26" customHeight="1" spans="1:2" x14ac:dyDescent="0.25">
      <c r="A9" s="13" t="s">
        <v>18</v>
      </c>
      <c r="B9" s="14">
        <v>400000</v>
      </c>
    </row>
    <row r="10" ht="26" customHeight="1" spans="1:2" x14ac:dyDescent="0.25">
      <c r="A10" s="13" t="s">
        <v>19</v>
      </c>
      <c r="B10" s="15">
        <v>0.2</v>
      </c>
    </row>
    <row r="11" ht="26" customHeight="1" spans="1:2" x14ac:dyDescent="0.25">
      <c r="A11" s="13" t="s">
        <v>20</v>
      </c>
      <c r="B11" s="15">
        <v>0.065</v>
      </c>
    </row>
    <row r="12" ht="26" customHeight="1" spans="1:2" x14ac:dyDescent="0.25">
      <c r="A12" s="13" t="s">
        <v>21</v>
      </c>
      <c r="B12" s="18">
        <v>30</v>
      </c>
    </row>
    <row r="13" ht="26" customHeight="1" spans="1:2" x14ac:dyDescent="0.25">
      <c r="A13" s="13" t="s">
        <v>22</v>
      </c>
      <c r="B13" s="15">
        <v>0.012</v>
      </c>
    </row>
    <row r="14" ht="26" customHeight="1" spans="1:2" x14ac:dyDescent="0.25">
      <c r="A14" s="13" t="s">
        <v>23</v>
      </c>
      <c r="B14" s="14">
        <v>1800</v>
      </c>
    </row>
    <row r="15" ht="26" customHeight="1" spans="1:2" x14ac:dyDescent="0.25">
      <c r="A15" s="13" t="s">
        <v>24</v>
      </c>
      <c r="B15" s="14">
        <v>250</v>
      </c>
    </row>
    <row r="16" ht="26" customHeight="1" spans="1:2" x14ac:dyDescent="0.25">
      <c r="A16" s="13" t="s">
        <v>25</v>
      </c>
      <c r="B16" s="15">
        <v>0.01</v>
      </c>
    </row>
    <row r="17" ht="26" customHeight="1" spans="1:2" x14ac:dyDescent="0.25">
      <c r="A17" s="13" t="s">
        <v>26</v>
      </c>
      <c r="B17" s="15">
        <v>0.03</v>
      </c>
    </row>
    <row r="18" ht="20" customHeight="1" x14ac:dyDescent="0.25"/>
    <row r="19" ht="28" customHeight="1" spans="1:7" x14ac:dyDescent="0.25">
      <c r="A19" s="12" t="s">
        <v>27</v>
      </c>
      <c r="B19" s="7"/>
      <c r="C19" s="7"/>
      <c r="D19" s="7"/>
      <c r="E19" s="7"/>
      <c r="F19" s="7"/>
      <c r="G19" s="7"/>
    </row>
    <row r="20" ht="26" customHeight="1" spans="1:2" x14ac:dyDescent="0.25">
      <c r="A20" s="13" t="s">
        <v>28</v>
      </c>
      <c r="B20" s="19">
        <f>IFERROR(ROUND((B9*(1-B10)*(B11/12))/(1-(1+B11/12)^(-B12*12)),2),0)</f>
        <v>2022.62</v>
      </c>
    </row>
    <row r="21" ht="26" customHeight="1" spans="1:2" x14ac:dyDescent="0.25">
      <c r="A21" s="13" t="s">
        <v>29</v>
      </c>
      <c r="B21" s="20">
        <f>ROUND(B9*B10,0)</f>
        <v>80000</v>
      </c>
    </row>
    <row r="22" ht="26" customHeight="1" spans="1:2" x14ac:dyDescent="0.25">
      <c r="A22" s="13" t="s">
        <v>30</v>
      </c>
      <c r="B22" s="20">
        <f>ROUND(B5*12*((1-(1+B6)^10)/(1-(1+B6))),0)</f>
        <v>275133</v>
      </c>
    </row>
    <row r="23" ht="26" customHeight="1" spans="1:2" x14ac:dyDescent="0.25">
      <c r="A23" s="13" t="s">
        <v>31</v>
      </c>
      <c r="B23" s="21">
        <f>ROUND(B9*(1+B17)^10,0)</f>
        <v>537567</v>
      </c>
    </row>
    <row r="24" ht="20" customHeight="1" x14ac:dyDescent="0.25"/>
    <row r="25" ht="28" customHeight="1" spans="1:7" x14ac:dyDescent="0.25">
      <c r="A25" s="12" t="s">
        <v>32</v>
      </c>
      <c r="B25" s="7"/>
      <c r="C25" s="7"/>
      <c r="D25" s="7"/>
      <c r="E25" s="7"/>
      <c r="F25" s="7"/>
      <c r="G25" s="7"/>
    </row>
    <row r="26" ht="32" customHeight="1" spans="1:7" x14ac:dyDescent="0.25">
      <c r="A26" s="22" t="s">
        <v>33</v>
      </c>
      <c r="B26" s="22" t="s">
        <v>34</v>
      </c>
      <c r="C26" s="22" t="s">
        <v>35</v>
      </c>
      <c r="D26" s="22" t="s">
        <v>36</v>
      </c>
      <c r="E26" s="22" t="s">
        <v>37</v>
      </c>
      <c r="F26" s="22" t="s">
        <v>38</v>
      </c>
      <c r="G26" s="22" t="s">
        <v>39</v>
      </c>
    </row>
    <row r="27" ht="26" customHeight="1" spans="1:7" x14ac:dyDescent="0.25">
      <c r="A27" s="23">
        <v>1</v>
      </c>
      <c r="B27" s="24">
        <f>ROUND(B5*12*(1+B6)^(A27-1),0)</f>
        <v>24000</v>
      </c>
      <c r="C27" s="24">
        <f>B27</f>
        <v>24000</v>
      </c>
      <c r="D27" s="24">
        <f>ROUND(B20*12+F27*B13+B14+B15*12+F27*B16,0)</f>
        <v>38135</v>
      </c>
      <c r="E27" s="24">
        <f>B21+D27</f>
        <v>118135</v>
      </c>
      <c r="F27" s="24">
        <f>ROUND(B9*(1+B17)^A27,0)</f>
        <v>412000</v>
      </c>
      <c r="G27" s="24">
        <f>ROUND(F27-B9*(1-B10)+B21,0)</f>
        <v>172000</v>
      </c>
    </row>
    <row r="28" ht="26" customHeight="1" spans="1:7" x14ac:dyDescent="0.25">
      <c r="A28" s="25">
        <v>2</v>
      </c>
      <c r="B28" s="26">
        <f>ROUND(B5*12*(1+B6)^(A28-1),0)</f>
        <v>24720</v>
      </c>
      <c r="C28" s="26">
        <f>C27+B28</f>
        <v>48720</v>
      </c>
      <c r="D28" s="26">
        <f>ROUND(B20*12+F28*B13+B14+B15*12+F28*B16,0)</f>
        <v>38407</v>
      </c>
      <c r="E28" s="26">
        <f>E27+D28</f>
        <v>156543</v>
      </c>
      <c r="F28" s="26">
        <f>ROUND(B9*(1+B17)^A28,0)</f>
        <v>424360</v>
      </c>
      <c r="G28" s="26">
        <f>ROUND(F28-B9*(1-B10)+B21,0)</f>
        <v>184360</v>
      </c>
    </row>
    <row r="29" ht="26" customHeight="1" spans="1:7" x14ac:dyDescent="0.25">
      <c r="A29" s="23">
        <v>3</v>
      </c>
      <c r="B29" s="24">
        <f>ROUND(B5*12*(1+B6)^(A29-1),0)</f>
        <v>25462</v>
      </c>
      <c r="C29" s="24">
        <f>C28+B29</f>
        <v>74182</v>
      </c>
      <c r="D29" s="24">
        <f>ROUND(B20*12+F29*B13+B14+B15*12+F29*B16,0)</f>
        <v>38687</v>
      </c>
      <c r="E29" s="24">
        <f>E28+D29</f>
        <v>195230</v>
      </c>
      <c r="F29" s="24">
        <f>ROUND(B9*(1+B17)^A29,0)</f>
        <v>437091</v>
      </c>
      <c r="G29" s="24">
        <f>ROUND(F29-B9*(1-B10)+B21,0)</f>
        <v>197091</v>
      </c>
    </row>
    <row r="30" ht="26" customHeight="1" spans="1:7" x14ac:dyDescent="0.25">
      <c r="A30" s="25">
        <v>4</v>
      </c>
      <c r="B30" s="26">
        <f>ROUND(B5*12*(1+B6)^(A30-1),0)</f>
        <v>26225</v>
      </c>
      <c r="C30" s="26">
        <f>C29+B30</f>
        <v>100407</v>
      </c>
      <c r="D30" s="26">
        <f>ROUND(B20*12+F30*B13+B14+B15*12+F30*B16,0)</f>
        <v>38976</v>
      </c>
      <c r="E30" s="26">
        <f>E29+D30</f>
        <v>234206</v>
      </c>
      <c r="F30" s="26">
        <f>ROUND(B9*(1+B17)^A30,0)</f>
        <v>450204</v>
      </c>
      <c r="G30" s="26">
        <f>ROUND(F30-B9*(1-B10)+B21,0)</f>
        <v>210204</v>
      </c>
    </row>
    <row r="31" ht="26" customHeight="1" spans="1:7" x14ac:dyDescent="0.25">
      <c r="A31" s="23">
        <v>5</v>
      </c>
      <c r="B31" s="24">
        <f>ROUND(B5*12*(1+B6)^(A31-1),0)</f>
        <v>27012</v>
      </c>
      <c r="C31" s="24">
        <f>C30+B31</f>
        <v>127419</v>
      </c>
      <c r="D31" s="24">
        <f>ROUND(B20*12+F31*B13+B14+B15*12+F31*B16,0)</f>
        <v>39273</v>
      </c>
      <c r="E31" s="24">
        <f>E30+D31</f>
        <v>273479</v>
      </c>
      <c r="F31" s="24">
        <f>ROUND(B9*(1+B17)^A31,0)</f>
        <v>463710</v>
      </c>
      <c r="G31" s="24">
        <f>ROUND(F31-B9*(1-B10)+B21,0)</f>
        <v>223710</v>
      </c>
    </row>
    <row r="32" ht="26" customHeight="1" spans="1:7" x14ac:dyDescent="0.25">
      <c r="A32" s="25">
        <v>6</v>
      </c>
      <c r="B32" s="26">
        <f>ROUND(B5*12*(1+B6)^(A32-1),0)</f>
        <v>27823</v>
      </c>
      <c r="C32" s="26">
        <f>C31+B32</f>
        <v>155242</v>
      </c>
      <c r="D32" s="26">
        <f>ROUND(B20*12+F32*B13+B14+B15*12+F32*B16,0)</f>
        <v>39579</v>
      </c>
      <c r="E32" s="26">
        <f>E31+D32</f>
        <v>313058</v>
      </c>
      <c r="F32" s="26">
        <f>ROUND(B9*(1+B17)^A32,0)</f>
        <v>477621</v>
      </c>
      <c r="G32" s="26">
        <f>ROUND(F32-B9*(1-B10)+B21,0)</f>
        <v>237621</v>
      </c>
    </row>
    <row r="33" ht="26" customHeight="1" spans="1:7" x14ac:dyDescent="0.25">
      <c r="A33" s="23">
        <v>7</v>
      </c>
      <c r="B33" s="24">
        <f>ROUND(B5*12*(1+B6)^(A33-1),0)</f>
        <v>28657</v>
      </c>
      <c r="C33" s="24">
        <f>C32+B33</f>
        <v>183899</v>
      </c>
      <c r="D33" s="24">
        <f>ROUND(B20*12+F33*B13+B14+B15*12+F33*B16,0)</f>
        <v>39894</v>
      </c>
      <c r="E33" s="24">
        <f>E32+D33</f>
        <v>352952</v>
      </c>
      <c r="F33" s="24">
        <f>ROUND(B9*(1+B17)^A33,0)</f>
        <v>491950</v>
      </c>
      <c r="G33" s="24">
        <f>ROUND(F33-B9*(1-B10)+B21,0)</f>
        <v>251950</v>
      </c>
    </row>
    <row r="34" ht="26" customHeight="1" spans="1:7" x14ac:dyDescent="0.25">
      <c r="A34" s="25">
        <v>8</v>
      </c>
      <c r="B34" s="26">
        <f>ROUND(B5*12*(1+B6)^(A34-1),0)</f>
        <v>29517</v>
      </c>
      <c r="C34" s="26">
        <f>C33+B34</f>
        <v>213416</v>
      </c>
      <c r="D34" s="26">
        <f>ROUND(B20*12+F34*B13+B14+B15*12+F34*B16,0)</f>
        <v>40219</v>
      </c>
      <c r="E34" s="26">
        <f>E33+D34</f>
        <v>393171</v>
      </c>
      <c r="F34" s="26">
        <f>ROUND(B9*(1+B17)^A34,0)</f>
        <v>506708</v>
      </c>
      <c r="G34" s="26">
        <f>ROUND(F34-B9*(1-B10)+B21,0)</f>
        <v>266708</v>
      </c>
    </row>
    <row r="35" ht="26" customHeight="1" spans="1:7" x14ac:dyDescent="0.25">
      <c r="A35" s="23">
        <v>9</v>
      </c>
      <c r="B35" s="24">
        <f>ROUND(B5*12*(1+B6)^(A35-1),0)</f>
        <v>30402</v>
      </c>
      <c r="C35" s="24">
        <f>C34+B35</f>
        <v>243819</v>
      </c>
      <c r="D35" s="24">
        <f>ROUND(B20*12+F35*B13+B14+B15*12+F35*B16,0)</f>
        <v>40553</v>
      </c>
      <c r="E35" s="24">
        <f>E34+D35</f>
        <v>433725</v>
      </c>
      <c r="F35" s="24">
        <f>ROUND(B9*(1+B17)^A35,0)</f>
        <v>521909</v>
      </c>
      <c r="G35" s="24">
        <f>ROUND(F35-B9*(1-B10)+B21,0)</f>
        <v>281909</v>
      </c>
    </row>
    <row r="36" ht="26" customHeight="1" spans="1:7" x14ac:dyDescent="0.25">
      <c r="A36" s="25">
        <v>10</v>
      </c>
      <c r="B36" s="26">
        <f>ROUND(B5*12*(1+B6)^(A36-1),0)</f>
        <v>31315</v>
      </c>
      <c r="C36" s="26">
        <f>C35+B36</f>
        <v>275133</v>
      </c>
      <c r="D36" s="26">
        <f>ROUND(B20*12+F36*B13+B14+B15*12+F36*B16,0)</f>
        <v>40898</v>
      </c>
      <c r="E36" s="26">
        <f>E35+D36</f>
        <v>474623</v>
      </c>
      <c r="F36" s="26">
        <f>ROUND(B9*(1+B17)^A36,0)</f>
        <v>537567</v>
      </c>
      <c r="G36" s="26">
        <f>ROUND(F36-B9*(1-B10)+B21,0)</f>
        <v>297567</v>
      </c>
    </row>
    <row r="37" ht="8" customHeight="1" x14ac:dyDescent="0.25"/>
    <row r="38" ht="6" customHeight="1" x14ac:dyDescent="0.25"/>
    <row r="39" ht="20" customHeight="1" spans="1:7" x14ac:dyDescent="0.25">
      <c r="A39" s="27" t="s">
        <v>11</v>
      </c>
      <c r="B39" s="27"/>
      <c r="C39" s="27"/>
      <c r="D39" s="27"/>
      <c r="E39" s="27"/>
      <c r="F39" s="27"/>
      <c r="G39" s="27"/>
    </row>
    <row r="40" ht="20" customHeight="1" spans="1:7" x14ac:dyDescent="0.25">
      <c r="A40" s="28" t="s">
        <v>12</v>
      </c>
      <c r="B40" s="28"/>
      <c r="C40" s="28"/>
      <c r="D40" s="28"/>
      <c r="E40" s="28"/>
      <c r="F40" s="28"/>
      <c r="G40" s="28"/>
    </row>
  </sheetData>
  <sheetProtection sheet="1"/>
  <mergeCells count="4">
    <mergeCell ref="A1:G1"/>
    <mergeCell ref="A2:G2"/>
    <mergeCell ref="A39:G39"/>
    <mergeCell ref="A40:G40"/>
  </mergeCells>
  <hyperlinks>
    <hyperlink ref="A4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'Calculator'!B22</f>
        <v>275133</v>
      </c>
      <c r="C5" s="4"/>
      <c r="D5" s="4">
        <f>'Calculator'!B20</f>
        <v>2023</v>
      </c>
      <c r="E5" s="4"/>
      <c r="F5" s="4">
        <f>'Calculator'!B23</f>
        <v>537567</v>
      </c>
      <c r="G5" s="4"/>
      <c r="H5" s="4">
        <f>'Calculator'!B21</f>
        <v>80000</v>
      </c>
    </row>
    <row r="6" ht="20" customHeight="1" spans="2:8" x14ac:dyDescent="0.25">
      <c r="B6" s="5" t="s">
        <v>6</v>
      </c>
      <c r="C6" s="5"/>
      <c r="D6" s="5" t="s">
        <v>7</v>
      </c>
      <c r="E6" s="5"/>
      <c r="F6" s="5" t="s">
        <v>8</v>
      </c>
      <c r="G6" s="5"/>
      <c r="H6" s="5" t="s">
        <v>9</v>
      </c>
    </row>
    <row r="7" ht="20" customHeight="1" x14ac:dyDescent="0.25"/>
    <row r="8" ht="28" customHeight="1" spans="1:8" x14ac:dyDescent="0.25">
      <c r="A8" s="6" t="s">
        <v>10</v>
      </c>
      <c r="B8" s="7"/>
      <c r="C8" s="7"/>
      <c r="D8" s="7"/>
      <c r="E8" s="7"/>
      <c r="F8" s="7"/>
      <c r="G8" s="7"/>
      <c r="H8" s="7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8" t="s">
        <v>11</v>
      </c>
      <c r="B26" s="8"/>
      <c r="C26" s="8"/>
      <c r="D26" s="8"/>
      <c r="E26" s="8"/>
      <c r="F26" s="8"/>
      <c r="G26" s="8"/>
      <c r="H26" s="8"/>
    </row>
    <row r="27" ht="20" customHeight="1" spans="1:8" x14ac:dyDescent="0.25">
      <c r="A27" s="9" t="s">
        <v>12</v>
      </c>
      <c r="B27" s="9"/>
      <c r="C27" s="9"/>
      <c r="D27" s="9"/>
      <c r="E27" s="9"/>
      <c r="F27" s="9"/>
      <c r="G27" s="9"/>
      <c r="H27" s="9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40</v>
      </c>
    </row>
    <row r="2" ht="20" customHeight="1" spans="2:2" x14ac:dyDescent="0.25">
      <c r="B2" s="2" t="s">
        <v>41</v>
      </c>
    </row>
    <row r="3" ht="16" customHeight="1" x14ac:dyDescent="0.25"/>
    <row r="4" ht="28" customHeight="1" spans="2:2" x14ac:dyDescent="0.25">
      <c r="B4" s="6" t="s">
        <v>42</v>
      </c>
    </row>
    <row r="5" ht="24" customHeight="1" spans="2:2" x14ac:dyDescent="0.25">
      <c r="B5" s="29" t="s">
        <v>43</v>
      </c>
    </row>
    <row r="6" ht="24" customHeight="1" spans="2:2" x14ac:dyDescent="0.25">
      <c r="B6" s="29" t="s">
        <v>44</v>
      </c>
    </row>
    <row r="7" ht="24" customHeight="1" spans="2:2" x14ac:dyDescent="0.25">
      <c r="B7" s="29" t="s">
        <v>45</v>
      </c>
    </row>
    <row r="8" ht="24" customHeight="1" spans="2:2" x14ac:dyDescent="0.25">
      <c r="B8" s="29" t="s">
        <v>46</v>
      </c>
    </row>
    <row r="9" ht="12" customHeight="1" x14ac:dyDescent="0.25"/>
    <row r="10" ht="28" customHeight="1" spans="2:2" x14ac:dyDescent="0.25">
      <c r="B10" s="6" t="s">
        <v>47</v>
      </c>
    </row>
    <row r="11" ht="24" customHeight="1" spans="2:2" x14ac:dyDescent="0.25">
      <c r="B11" s="29" t="s">
        <v>48</v>
      </c>
    </row>
    <row r="12" ht="24" customHeight="1" spans="2:2" x14ac:dyDescent="0.25">
      <c r="B12" s="29" t="s">
        <v>49</v>
      </c>
    </row>
    <row r="13" ht="24" customHeight="1" spans="2:2" x14ac:dyDescent="0.25">
      <c r="B13" s="29" t="s">
        <v>50</v>
      </c>
    </row>
    <row r="14" ht="24" customHeight="1" spans="2:2" x14ac:dyDescent="0.25">
      <c r="B14" s="29" t="s">
        <v>51</v>
      </c>
    </row>
    <row r="15" ht="12" customHeight="1" x14ac:dyDescent="0.25"/>
    <row r="16" ht="28" customHeight="1" spans="2:2" x14ac:dyDescent="0.25">
      <c r="B16" s="6" t="s">
        <v>52</v>
      </c>
    </row>
    <row r="17" ht="24" customHeight="1" spans="2:2" x14ac:dyDescent="0.25">
      <c r="B17" s="29" t="s">
        <v>53</v>
      </c>
    </row>
    <row r="18" ht="24" customHeight="1" spans="2:2" x14ac:dyDescent="0.25">
      <c r="B18" s="29" t="s">
        <v>54</v>
      </c>
    </row>
    <row r="19" ht="12" customHeight="1" x14ac:dyDescent="0.25"/>
    <row r="20" ht="6" customHeight="1" x14ac:dyDescent="0.25"/>
    <row r="21" ht="20" customHeight="1" spans="1:2" x14ac:dyDescent="0.25">
      <c r="A21" s="8" t="s">
        <v>11</v>
      </c>
      <c r="B21" s="8"/>
    </row>
    <row r="22" ht="20" customHeight="1" spans="1:2" x14ac:dyDescent="0.25">
      <c r="A22" s="9" t="s">
        <v>12</v>
      </c>
      <c r="B22" s="9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Cumulative Cost: Rent vs Buy</t>
        </is>
      </c>
      <c r="B1" t="inlineStr">
        <is>
          <t>Cumulative Rent</t>
        </is>
      </c>
      <c r="C1" t="inlineStr">
        <is>
          <t>Cumulative Buy Cost</t>
        </is>
      </c>
    </row>
    <row r="2">
      <c r="A2" t="inlineStr">
        <is>
          <t>Year 1</t>
        </is>
      </c>
      <c r="B2">
        <v>24000</v>
      </c>
      <c r="C2">
        <v>118135</v>
      </c>
    </row>
    <row r="3">
      <c r="A3" t="inlineStr">
        <is>
          <t>Year 2</t>
        </is>
      </c>
      <c r="B3">
        <v>48720</v>
      </c>
      <c r="C3">
        <v>156543</v>
      </c>
    </row>
    <row r="4">
      <c r="A4" t="inlineStr">
        <is>
          <t>Year 3</t>
        </is>
      </c>
      <c r="B4">
        <v>74182</v>
      </c>
      <c r="C4">
        <v>195230</v>
      </c>
    </row>
    <row r="5">
      <c r="A5" t="inlineStr">
        <is>
          <t>Year 4</t>
        </is>
      </c>
      <c r="B5">
        <v>100407</v>
      </c>
      <c r="C5">
        <v>234206</v>
      </c>
    </row>
    <row r="6">
      <c r="A6" t="inlineStr">
        <is>
          <t>Year 5</t>
        </is>
      </c>
      <c r="B6">
        <v>127419</v>
      </c>
      <c r="C6">
        <v>273479</v>
      </c>
    </row>
    <row r="7">
      <c r="A7" t="inlineStr">
        <is>
          <t>Year 6</t>
        </is>
      </c>
      <c r="B7">
        <v>155242</v>
      </c>
      <c r="C7">
        <v>313058</v>
      </c>
    </row>
    <row r="8">
      <c r="A8" t="inlineStr">
        <is>
          <t>Year 7</t>
        </is>
      </c>
      <c r="B8">
        <v>183899</v>
      </c>
      <c r="C8">
        <v>352952</v>
      </c>
    </row>
    <row r="9">
      <c r="A9" t="inlineStr">
        <is>
          <t>Year 8</t>
        </is>
      </c>
      <c r="B9">
        <v>213416</v>
      </c>
      <c r="C9">
        <v>393171</v>
      </c>
    </row>
    <row r="10">
      <c r="A10" t="inlineStr">
        <is>
          <t>Year 9</t>
        </is>
      </c>
      <c r="B10">
        <v>243819</v>
      </c>
      <c r="C10">
        <v>433725</v>
      </c>
    </row>
    <row r="11">
      <c r="A11" t="inlineStr">
        <is>
          <t>Year 10</t>
        </is>
      </c>
      <c r="B11">
        <v>275133</v>
      </c>
      <c r="C11">
        <v>474623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Rent vs Buy Calculator</dc:title>
  <dc:subject>Financial Template</dc:subject>
  <dc:description>Free Rent vs Buy Calculator template by FinancialAha.com</dc:description>
  <cp:keywords>finance, template, spreadsheet, FinancialAha</cp:keywords>
  <cp:category>Finance</cp:category>
  <cp:lastModifiedBy>Unknown</cp:lastModifiedBy>
  <cp:lastPrinted>2026-04-01T18:01:37Z</cp:lastPrinted>
  <dcterms:created xsi:type="dcterms:W3CDTF">2026-04-01T18:01:37Z</dcterms:created>
  <dcterms:modified xsi:type="dcterms:W3CDTF">2026-04-01T18:01:37Z</dcterms:modified>
</cp:coreProperties>
</file>