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P&amp;L Statement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<sst xmlns="http://schemas.openxmlformats.org/spreadsheetml/2006/main" count="172" uniqueCount="154">
  <si>
    <t>Profit &amp; Loss Projection</t>
  </si>
  <si>
    <t>3-Year Financial Outlook  |  by FinancialAha.com</t>
  </si>
  <si>
    <t>YEAR 1 REVENUE</t>
  </si>
  <si>
    <t>YEAR 2 REVENUE</t>
  </si>
  <si>
    <t>YEAR 3 REVENUE</t>
  </si>
  <si>
    <t>REVENUE GROWTH</t>
  </si>
  <si>
    <t>Actual</t>
  </si>
  <si>
    <t>Projected</t>
  </si>
  <si>
    <t>Y1 to Y3 total</t>
  </si>
  <si>
    <t>YEAR 1 EBITDA</t>
  </si>
  <si>
    <t>YEAR 2 EBITDA</t>
  </si>
  <si>
    <t>YEAR 3 EBITDA</t>
  </si>
  <si>
    <t>EBITDA MARGIN Y3</t>
  </si>
  <si>
    <t>Year 3 margin</t>
  </si>
  <si>
    <t>REVENUE, EBITDA &amp; NET INCOME (3-YEAR)</t>
  </si>
  <si>
    <t>YEAR 1 EXPENSE BREAKDOWN</t>
  </si>
  <si>
    <t>Created with FinancialAha.com - Free financial tools and templates</t>
  </si>
  <si>
    <t>Get a premium spreadsheet from FinancialAha.com</t>
  </si>
  <si>
    <t>Year 1</t>
  </si>
  <si>
    <t>Year 2</t>
  </si>
  <si>
    <t>Year 3</t>
  </si>
  <si>
    <t>Revenue</t>
  </si>
  <si>
    <t>EBITDA</t>
  </si>
  <si>
    <t>Net Income</t>
  </si>
  <si>
    <t>Expenses</t>
  </si>
  <si>
    <t>COGS</t>
  </si>
  <si>
    <t>Salaries</t>
  </si>
  <si>
    <t>Rent</t>
  </si>
  <si>
    <t>Marketing</t>
  </si>
  <si>
    <t>Other OpEx</t>
  </si>
  <si>
    <t>Your Company Name</t>
  </si>
  <si>
    <t>3-Year financial outlook</t>
  </si>
  <si>
    <t>ASSUMPTIONS</t>
  </si>
  <si>
    <t>Revenue Growth Rate - Year 2</t>
  </si>
  <si>
    <t>Applied to all revenue items</t>
  </si>
  <si>
    <t>Revenue Growth Rate - Year 3</t>
  </si>
  <si>
    <t>COGS Growth Rate - Year 2</t>
  </si>
  <si>
    <t>Separate from revenue to model economies of scale</t>
  </si>
  <si>
    <t>COGS Growth Rate - Year 3</t>
  </si>
  <si>
    <t>OpEx Growth Rate</t>
  </si>
  <si>
    <t>Annual growth for operating expenses</t>
  </si>
  <si>
    <t>Tax Rate</t>
  </si>
  <si>
    <t>Applied to positive income before tax</t>
  </si>
  <si>
    <t>REVENUE</t>
  </si>
  <si>
    <t/>
  </si>
  <si>
    <t>% Rev</t>
  </si>
  <si>
    <t>Notes</t>
  </si>
  <si>
    <t>Product Sales</t>
  </si>
  <si>
    <t>Primary product revenue</t>
  </si>
  <si>
    <t>Service Revenue</t>
  </si>
  <si>
    <t>Consulting and services</t>
  </si>
  <si>
    <t>Other Income</t>
  </si>
  <si>
    <t>Interest, misc income</t>
  </si>
  <si>
    <t>Total Revenue</t>
  </si>
  <si>
    <t>100%</t>
  </si>
  <si>
    <t>COST OF GOODS SOLD</t>
  </si>
  <si>
    <t>Materials &amp; Supplies</t>
  </si>
  <si>
    <t>Raw materials, components</t>
  </si>
  <si>
    <t>Direct Labor</t>
  </si>
  <si>
    <t>Production staff costs</t>
  </si>
  <si>
    <t>Other Direct Costs</t>
  </si>
  <si>
    <t>Shipping, packaging</t>
  </si>
  <si>
    <t>Total COGS</t>
  </si>
  <si>
    <t>Gross Profit</t>
  </si>
  <si>
    <t>Gross Margin %</t>
  </si>
  <si>
    <t>COGS % of Revenue</t>
  </si>
  <si>
    <t>Calculated from COGS / Revenue</t>
  </si>
  <si>
    <t>OPERATING EXPENSES</t>
  </si>
  <si>
    <t>Salaries &amp; Benefits</t>
  </si>
  <si>
    <t>Staff compensation</t>
  </si>
  <si>
    <t>Rent &amp; Lease</t>
  </si>
  <si>
    <t>Office/facility lease</t>
  </si>
  <si>
    <t>Utilities</t>
  </si>
  <si>
    <t>Insurance</t>
  </si>
  <si>
    <t>Marketing &amp; Advertising</t>
  </si>
  <si>
    <t>Ads, content, events</t>
  </si>
  <si>
    <t>Professional Services</t>
  </si>
  <si>
    <t>Legal, accounting</t>
  </si>
  <si>
    <t>Office &amp; Supplies</t>
  </si>
  <si>
    <t>Technology &amp; Software</t>
  </si>
  <si>
    <t>SaaS, hosting, tools</t>
  </si>
  <si>
    <t>Travel &amp; Entertainment</t>
  </si>
  <si>
    <t>Depreciation</t>
  </si>
  <si>
    <t>Asset depreciation</t>
  </si>
  <si>
    <t>Miscellaneous</t>
  </si>
  <si>
    <t>Other expenses</t>
  </si>
  <si>
    <t>Total Operating Expenses</t>
  </si>
  <si>
    <t>NET INCOME SUMMARY</t>
  </si>
  <si>
    <t>Operating Income (EBIT)</t>
  </si>
  <si>
    <t>Gross Profit - OpEx</t>
  </si>
  <si>
    <t>Operating Margin %</t>
  </si>
  <si>
    <t>EBIT + Depreciation</t>
  </si>
  <si>
    <t>EBITDA Margin %</t>
  </si>
  <si>
    <t>Interest Expense</t>
  </si>
  <si>
    <t>Declines as principal is repaid</t>
  </si>
  <si>
    <t>Income Before Tax</t>
  </si>
  <si>
    <t>EBIT - Interest</t>
  </si>
  <si>
    <t>Tax Provision</t>
  </si>
  <si>
    <t>Based on tax rate assumption</t>
  </si>
  <si>
    <t>NET INCOME</t>
  </si>
  <si>
    <t>Net Margin %</t>
  </si>
  <si>
    <t>YEAR-OVER-YEAR GROWTH</t>
  </si>
  <si>
    <t>Revenue Growth %</t>
  </si>
  <si>
    <t>No prior year for Year 1</t>
  </si>
  <si>
    <t>Net Income Growth %</t>
  </si>
  <si>
    <t>How to Use This Template</t>
  </si>
  <si>
    <t>A quick guide to building your 3-year profit and loss projection.</t>
  </si>
  <si>
    <t>GETTING STARTED</t>
  </si>
  <si>
    <t>1. Go to the "P&amp;L Statement" sheet and enter your company name at the top</t>
  </si>
  <si>
    <t>2. Review the Assumptions section (revenue growth, COGS growth, OpEx growth, tax rate)</t>
  </si>
  <si>
    <t>3. Enter your Year 1 actual figures in the yellow input cells (column B)</t>
  </si>
  <si>
    <t>4. Years 2 and 3 will project automatically based on your assumptions</t>
  </si>
  <si>
    <t>5. Check the Dashboard for a visual summary of your projections</t>
  </si>
  <si>
    <t>6. The "% Rev" column shows each line item as a percentage of Year 1 revenue</t>
  </si>
  <si>
    <t>UNDERSTANDING THE P&amp;L</t>
  </si>
  <si>
    <t>Revenue: Your income sources - product sales, services, and other income.</t>
  </si>
  <si>
    <t>Cost of Goods Sold (COGS): Direct costs tied to producing your product or service.</t>
  </si>
  <si>
    <t>Gross Profit: Revenue minus COGS - shows your core business profitability.</t>
  </si>
  <si>
    <t>Operating Expenses: Overhead costs like salaries, rent, marketing, etc.</t>
  </si>
  <si>
    <t>EBIT: Earnings Before Interest and Tax - your operating income.</t>
  </si>
  <si>
    <t>EBITDA: EBIT plus Depreciation - a key profitability metric investors focus on.</t>
  </si>
  <si>
    <t>Net Income: The bottom line after interest and taxes.</t>
  </si>
  <si>
    <t>GROWTH ASSUMPTIONS</t>
  </si>
  <si>
    <t>Revenue Growth Rate: Applied to all revenue line items for Years 2 and 3.</t>
  </si>
  <si>
    <t>COGS Growth Rate: Applied to all cost of goods sold items - separate from revenue.</t>
  </si>
  <si>
    <t>Setting COGS growth lower than revenue growth models economies of scale.</t>
  </si>
  <si>
    <t>Setting COGS growth higher than revenue growth models rising input costs.</t>
  </si>
  <si>
    <t>OpEx Growth Rate: Controls how operating expenses grow year over year (default 5%).</t>
  </si>
  <si>
    <t>Tax Rate: Applied to positive income before tax only (no tax on losses).</t>
  </si>
  <si>
    <t>Adjust these assumptions to model different scenarios.</t>
  </si>
  <si>
    <t>INTEREST EXPENSE</t>
  </si>
  <si>
    <t>Interest expense is entered directly for each year (yellow input cells).</t>
  </si>
  <si>
    <t>The default values decline over time ($8,000 / $7,500 / $7,000) to reflect</t>
  </si>
  <si>
    <t>gradual debt repayment - as the outstanding principal decreases, so does interest.</t>
  </si>
  <si>
    <t>Adjust these values to match your expected debt schedule.</t>
  </si>
  <si>
    <t>COLOR CODING</t>
  </si>
  <si>
    <t>Yellow cells with a gold border are editable inputs - enter your data here.</t>
  </si>
  <si>
    <t>Green-tinted cells are calculated results - formulas update automatically.</t>
  </si>
  <si>
    <t>Bold rows are section totals and key metrics.</t>
  </si>
  <si>
    <t>Year 2 and Year 3 columns are formula-driven projections based on your assumptions.</t>
  </si>
  <si>
    <t>DASHBOARD &amp; CHARTS</t>
  </si>
  <si>
    <t>The Dashboard shows key metrics across all 3 years: Revenue, EBITDA, and margins.</t>
  </si>
  <si>
    <t>KPI values and charts update automatically when you change your data.</t>
  </si>
  <si>
    <t>Both charts are fully dynamic - they reference formulas on the P&amp;L Statement sheet.</t>
  </si>
  <si>
    <t>Use the Dashboard for a quick snapshot of your financial trajectory.</t>
  </si>
  <si>
    <t>TIPS</t>
  </si>
  <si>
    <t>Start with your most recent annual figures for Year 1.</t>
  </si>
  <si>
    <t>Try different growth rates to see optimistic vs. conservative scenarios.</t>
  </si>
  <si>
    <t>Use the Notes column to document your assumptions for each line item.</t>
  </si>
  <si>
    <t>Save copies with different assumptions to compare scenarios side by side.</t>
  </si>
  <si>
    <t>COMPATIBILITY</t>
  </si>
  <si>
    <t>This template works in Microsoft Excel, Google Sheets, and LibreOffice Calc.</t>
  </si>
  <si>
    <t>No macros or VBA required - everything is formula-driven.</t>
  </si>
  <si>
    <t>Yellow cells are editable inputs; all other cells are protected formulas.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</si>
</sst>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19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u/>
      <color rgb="9A7B4F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9A7B4F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A1D26"/>
      <sz val="11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FFFFFF"/>
      <sz val="10"/>
      <name val="Aptos"/>
    </font>
    <font>
      <b/>
      <color rgb="14213D"/>
      <sz val="10"/>
      <name val="Aptos"/>
    </font>
    <font>
      <color rgb="4A4F5E"/>
      <sz val="10"/>
      <name val="Aptos"/>
    </font>
    <font>
      <color rgb="4A4F5E"/>
      <sz val="13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14213D"/>
      </patternFill>
    </fill>
    <fill>
      <patternFill patternType="solid">
        <fgColor rgb="F4F5F7"/>
      </patternFill>
    </fill>
    <fill>
      <patternFill patternType="solid">
        <fgColor rgb="EEF0F7"/>
      </patternFill>
    </fill>
  </fills>
  <borders count="9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/>
      <bottom style="thin">
        <color rgb="E8EAF0"/>
      </bottom>
      <diagonal/>
    </border>
    <border>
      <left/>
      <right/>
      <top style="thin">
        <color rgb="CDD1DA"/>
      </top>
      <bottom/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164" fontId="4" fillId="0" borderId="2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10" fontId="5" fillId="0" borderId="2" xfId="0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top"/>
    </xf>
    <xf numFmtId="0" fontId="7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indent="1"/>
    </xf>
    <xf numFmtId="0" fontId="10" fillId="0" borderId="0" xfId="0" applyFont="1"/>
    <xf numFmtId="0" fontId="10" fillId="0" borderId="0" xfId="0" applyFont="1" applyProtection="1"/>
    <xf numFmtId="0" fontId="11" fillId="2" borderId="5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 wrapText="1" indent="1"/>
    </xf>
    <xf numFmtId="0" fontId="13" fillId="0" borderId="0" xfId="0" applyFont="1" applyAlignment="1" applyProtection="1">
      <alignment horizontal="left" vertical="center" indent="1"/>
    </xf>
    <xf numFmtId="10" fontId="14" fillId="2" borderId="5" xfId="0" applyNumberFormat="1" applyFont="1" applyFill="1" applyBorder="1" applyAlignment="1" applyProtection="1">
      <alignment horizontal="right" vertical="center"/>
      <protection locked="0"/>
    </xf>
    <xf numFmtId="0" fontId="15" fillId="3" borderId="0" xfId="0" applyFont="1" applyFill="1" applyAlignment="1" applyProtection="1">
      <alignment horizontal="left" vertical="center" wrapText="1" indent="1"/>
    </xf>
    <xf numFmtId="0" fontId="15" fillId="3" borderId="0" xfId="0" applyFont="1" applyFill="1" applyAlignment="1" applyProtection="1">
      <alignment horizontal="center" vertical="center" wrapText="1"/>
    </xf>
    <xf numFmtId="0" fontId="14" fillId="0" borderId="6" xfId="0" applyFont="1" applyBorder="1" applyAlignment="1" applyProtection="1">
      <alignment vertical="center" indent="1"/>
    </xf>
    <xf numFmtId="164" fontId="14" fillId="2" borderId="5" xfId="0" applyNumberFormat="1" applyFont="1" applyFill="1" applyBorder="1" applyAlignment="1" applyProtection="1">
      <alignment horizontal="right" vertical="center"/>
      <protection locked="0"/>
    </xf>
    <xf numFmtId="164" fontId="14" fillId="0" borderId="6" xfId="0" applyNumberFormat="1" applyFont="1" applyBorder="1" applyAlignment="1" applyProtection="1">
      <alignment horizontal="right" vertical="center"/>
    </xf>
    <xf numFmtId="10" fontId="14" fillId="0" borderId="6" xfId="0" applyNumberFormat="1" applyFont="1" applyBorder="1" applyAlignment="1" applyProtection="1">
      <alignment horizontal="right" vertical="center"/>
    </xf>
    <xf numFmtId="0" fontId="14" fillId="4" borderId="6" xfId="0" applyFont="1" applyFill="1" applyBorder="1" applyAlignment="1" applyProtection="1">
      <alignment vertical="center" indent="1"/>
    </xf>
    <xf numFmtId="164" fontId="14" fillId="4" borderId="6" xfId="0" applyNumberFormat="1" applyFont="1" applyFill="1" applyBorder="1" applyAlignment="1" applyProtection="1">
      <alignment horizontal="right" vertical="center"/>
    </xf>
    <xf numFmtId="10" fontId="14" fillId="4" borderId="6" xfId="0" applyNumberFormat="1" applyFont="1" applyFill="1" applyBorder="1" applyAlignment="1" applyProtection="1">
      <alignment horizontal="right" vertical="center"/>
    </xf>
    <xf numFmtId="0" fontId="13" fillId="0" borderId="7" xfId="0" applyFont="1" applyBorder="1" applyAlignment="1" applyProtection="1">
      <alignment horizontal="left" vertical="center" indent="1"/>
    </xf>
    <xf numFmtId="164" fontId="13" fillId="0" borderId="7" xfId="0" applyNumberFormat="1" applyFont="1" applyBorder="1" applyAlignment="1" applyProtection="1">
      <alignment horizontal="right" vertical="center"/>
    </xf>
    <xf numFmtId="0" fontId="14" fillId="0" borderId="6" xfId="0" applyFont="1" applyBorder="1" applyAlignment="1" applyProtection="1">
      <alignment horizontal="right" vertical="center"/>
    </xf>
    <xf numFmtId="164" fontId="16" fillId="5" borderId="8" xfId="0" applyNumberFormat="1" applyFont="1" applyFill="1" applyBorder="1" applyAlignment="1" applyProtection="1">
      <alignment horizontal="right" vertical="center"/>
    </xf>
    <xf numFmtId="0" fontId="17" fillId="0" borderId="0" xfId="0" applyFont="1" applyAlignment="1" applyProtection="1">
      <alignment horizontal="left" vertical="center" indent="1"/>
    </xf>
    <xf numFmtId="0" fontId="11" fillId="0" borderId="7" xfId="0" applyFont="1" applyBorder="1" applyAlignment="1" applyProtection="1">
      <alignment horizontal="left" vertical="center" indent="1"/>
    </xf>
    <xf numFmtId="164" fontId="7" fillId="5" borderId="8" xfId="0" applyNumberFormat="1" applyFont="1" applyFill="1" applyBorder="1" applyAlignment="1" applyProtection="1">
      <alignment horizontal="right" vertical="center"/>
    </xf>
    <xf numFmtId="0" fontId="0" fillId="0" borderId="0" xfId="0" applyProtection="1"/>
    <xf numFmtId="0" fontId="1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</cellXfs>
  <cellStyles count="1">
    <cellStyle name="Normal" xfId="0" builtinId="0"/>
  </cellStyles>
  <dxfs count="10">
    <dxf>
      <font>
        <color rgb="B91C1C"/>
      </font>
    </dxf>
    <dxf>
      <font>
        <color rgb="047857"/>
      </font>
    </dxf>
    <dxf>
      <font>
        <color rgb="B91C1C"/>
      </font>
    </dxf>
    <dxf>
      <font>
        <color rgb="047857"/>
      </font>
    </dxf>
    <dxf>
      <font>
        <color rgb="B91C1C"/>
      </font>
    </dxf>
    <dxf>
      <font>
        <color rgb="047857"/>
      </font>
    </dxf>
    <dxf>
      <font>
        <color rgb="B91C1C"/>
      </font>
    </dxf>
    <dxf>
      <font>
        <color rgb="047857"/>
      </font>
    </dxf>
    <dxf>
      <font>
        <color rgb="B91C1C"/>
      </font>
    </dxf>
    <dxf>
      <font>
        <color rgb="04785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Revenue, EBITDA &amp; Net Income (3-Year)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Dashboard!$B$42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Dashboard!$C$41:$E$41</c:f>
              <c:strCache>
                <c:ptCount val="3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</c:strCache>
            </c:strRef>
          </c:cat>
          <c:val>
            <c:numRef>
              <c:f>Dashboard!$C$42:$E$42</c:f>
              <c:numCache>
                <c:formatCode>$#,##0</c:formatCode>
                <c:ptCount val="3"/>
                <c:pt idx="0">
                  <c:v>477000</c:v>
                </c:pt>
                <c:pt idx="1">
                  <c:v>548550</c:v>
                </c:pt>
                <c:pt idx="2">
                  <c:v>614376</c:v>
                </c:pt>
              </c:numCache>
            </c:numRef>
          </c:val>
        </c:ser>
        <c:ser>
          <c:idx val="1"/>
          <c:order val="1"/>
          <c:tx>
            <c:strRef>
              <c:f>Dashboard!$B$43</c:f>
              <c:strCache>
                <c:ptCount val="1"/>
                <c:pt idx="0">
                  <c:v>EBITDA</c:v>
                </c:pt>
              </c:strCache>
            </c:strRef>
          </c:tx>
          <c:spPr>
            <a:solidFill>
              <a:srgbClr val="9A7B4F"/>
            </a:solidFill>
            <a:ln>
              <a:noFill/>
            </a:ln>
          </c:spPr>
          <c:cat>
            <c:strRef>
              <c:f>Dashboard!$C$41:$E$41</c:f>
              <c:strCache>
                <c:ptCount val="3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</c:strCache>
            </c:strRef>
          </c:cat>
          <c:val>
            <c:numRef>
              <c:f>Dashboard!$C$43:$E$43</c:f>
              <c:numCache>
                <c:formatCode>$#,##0</c:formatCode>
                <c:ptCount val="3"/>
                <c:pt idx="0">
                  <c:v>56400</c:v>
                </c:pt>
                <c:pt idx="1">
                  <c:v>98170</c:v>
                </c:pt>
                <c:pt idx="2">
                  <c:v>131852</c:v>
                </c:pt>
              </c:numCache>
            </c:numRef>
          </c:val>
        </c:ser>
        <c:ser>
          <c:idx val="2"/>
          <c:order val="2"/>
          <c:tx>
            <c:strRef>
              <c:f>Dashboard!$B$44</c:f>
              <c:strCache>
                <c:ptCount val="1"/>
                <c:pt idx="0">
                  <c:v>Net Income</c:v>
                </c:pt>
              </c:strCache>
            </c:strRef>
          </c:tx>
          <c:spPr>
            <a:solidFill>
              <a:srgbClr val="5B6ABF"/>
            </a:solidFill>
            <a:ln>
              <a:noFill/>
            </a:ln>
          </c:spPr>
          <c:cat>
            <c:strRef>
              <c:f>Dashboard!$C$41:$E$41</c:f>
              <c:strCache>
                <c:ptCount val="3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</c:strCache>
            </c:strRef>
          </c:cat>
          <c:val>
            <c:numRef>
              <c:f>Dashboard!$C$44:$E$44</c:f>
              <c:numCache>
                <c:formatCode>$#,##0</c:formatCode>
                <c:ptCount val="3"/>
                <c:pt idx="0">
                  <c:v>25050</c:v>
                </c:pt>
                <c:pt idx="1">
                  <c:v>56190</c:v>
                </c:pt>
                <c:pt idx="2">
                  <c:v>81235.88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Year 1 Expense Breakdown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Dashboard!$B$45</c:f>
              <c:strCache>
                <c:ptCount val="1"/>
                <c:pt idx="0">
                  <c:v>Expenses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cat>
            <c:strRef>
              <c:f>Dashboard!$C$45:$G$45</c:f>
              <c:strCache>
                <c:ptCount val="5"/>
                <c:pt idx="0">
                  <c:v>COGS</c:v>
                </c:pt>
                <c:pt idx="1">
                  <c:v>Salaries</c:v>
                </c:pt>
                <c:pt idx="2">
                  <c:v>Rent</c:v>
                </c:pt>
                <c:pt idx="3">
                  <c:v>Marketing</c:v>
                </c:pt>
                <c:pt idx="4">
                  <c:v>Other OpEx</c:v>
                </c:pt>
              </c:strCache>
            </c:strRef>
          </c:cat>
          <c:val>
            <c:numRef>
              <c:f>Dashboard!$C$46:$G$46</c:f>
              <c:numCache>
                <c:formatCode>$#,##0</c:formatCode>
                <c:ptCount val="5"/>
                <c:pt idx="0">
                  <c:v>175000</c:v>
                </c:pt>
                <c:pt idx="1">
                  <c:v>128000</c:v>
                </c:pt>
                <c:pt idx="2">
                  <c:v>42000</c:v>
                </c:pt>
                <c:pt idx="3">
                  <c:v>24000</c:v>
                </c:pt>
                <c:pt idx="4">
                  <c:v>66600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9</xdr:col>
      <xdr:colOff>0</xdr:colOff>
      <xdr:row>24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0</xdr:colOff>
      <xdr:row>40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I46"/>
  <sheetViews>
    <sheetView workbookViewId="0" showGridLines="0" zoomScale="11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48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2" customHeight="1" spans="2:9" x14ac:dyDescent="0.25">
      <c r="B2" s="2" t="s">
        <v>1</v>
      </c>
      <c r="C2" s="2"/>
      <c r="D2" s="2"/>
      <c r="E2" s="2"/>
      <c r="F2" s="2"/>
      <c r="G2" s="2"/>
      <c r="H2" s="2"/>
      <c r="I2" s="2"/>
    </row>
    <row r="3" ht="14" customHeight="1" x14ac:dyDescent="0.25"/>
    <row r="4" ht="20" customHeight="1" spans="2:9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  <c r="I4" s="3"/>
    </row>
    <row r="5" ht="42" customHeight="1" spans="2:9" x14ac:dyDescent="0.25">
      <c r="B5" s="4">
        <f>'P&amp;L Statement'!B18</f>
        <v>477000</v>
      </c>
      <c r="C5" s="4"/>
      <c r="D5" s="4">
        <f>'P&amp;L Statement'!C18</f>
        <v>548550</v>
      </c>
      <c r="E5" s="4"/>
      <c r="F5" s="5">
        <f>'P&amp;L Statement'!D18</f>
        <v>614376</v>
      </c>
      <c r="G5" s="5"/>
      <c r="H5" s="6">
        <f>IFERROR(('P&amp;L Statement'!D18-'P&amp;L Statement'!B18)/'P&amp;L Statement'!B18,0)</f>
        <v>0.29</v>
      </c>
      <c r="I5" s="6"/>
    </row>
    <row r="6" ht="18" customHeight="1" spans="2:9" x14ac:dyDescent="0.25">
      <c r="B6" s="7" t="s">
        <v>6</v>
      </c>
      <c r="C6" s="7"/>
      <c r="D6" s="7" t="s">
        <v>7</v>
      </c>
      <c r="E6" s="7"/>
      <c r="F6" s="7" t="s">
        <v>7</v>
      </c>
      <c r="G6" s="7"/>
      <c r="H6" s="7" t="s">
        <v>8</v>
      </c>
      <c r="I6" s="7"/>
    </row>
    <row r="7" ht="10" customHeight="1" x14ac:dyDescent="0.25"/>
    <row r="8" ht="20" customHeight="1" spans="2:9" x14ac:dyDescent="0.25">
      <c r="B8" s="3" t="s">
        <v>9</v>
      </c>
      <c r="C8" s="3"/>
      <c r="D8" s="3" t="s">
        <v>10</v>
      </c>
      <c r="E8" s="3"/>
      <c r="F8" s="3" t="s">
        <v>11</v>
      </c>
      <c r="G8" s="3"/>
      <c r="H8" s="3" t="s">
        <v>12</v>
      </c>
      <c r="I8" s="3"/>
    </row>
    <row r="9" ht="42" customHeight="1" spans="2:9" x14ac:dyDescent="0.25">
      <c r="B9" s="4">
        <f>'P&amp;L Statement'!B46</f>
        <v>56400</v>
      </c>
      <c r="C9" s="4"/>
      <c r="D9" s="4">
        <f>'P&amp;L Statement'!C46</f>
        <v>98170</v>
      </c>
      <c r="E9" s="4"/>
      <c r="F9" s="5">
        <f>'P&amp;L Statement'!D46</f>
        <v>131852</v>
      </c>
      <c r="G9" s="5"/>
      <c r="H9" s="6">
        <f>'P&amp;L Statement'!D47</f>
        <v>0.21</v>
      </c>
      <c r="I9" s="6"/>
    </row>
    <row r="10" ht="18" customHeight="1" spans="2:9" x14ac:dyDescent="0.25">
      <c r="B10" s="7" t="s">
        <v>6</v>
      </c>
      <c r="C10" s="7"/>
      <c r="D10" s="7" t="s">
        <v>7</v>
      </c>
      <c r="E10" s="7"/>
      <c r="F10" s="7" t="s">
        <v>7</v>
      </c>
      <c r="G10" s="7"/>
      <c r="H10" s="7" t="s">
        <v>13</v>
      </c>
      <c r="I10" s="7"/>
    </row>
    <row r="11" ht="16" customHeight="1" x14ac:dyDescent="0.25"/>
    <row r="12" ht="28" customHeight="1" spans="2:9" x14ac:dyDescent="0.25">
      <c r="B12" s="8" t="s">
        <v>14</v>
      </c>
      <c r="C12" s="9"/>
      <c r="D12" s="9"/>
      <c r="E12" s="9"/>
      <c r="F12" s="9"/>
      <c r="G12" s="9"/>
      <c r="H12" s="9"/>
      <c r="I12" s="9"/>
    </row>
    <row r="13" ht="16" customHeight="1" x14ac:dyDescent="0.25"/>
    <row r="14" ht="16" customHeight="1" x14ac:dyDescent="0.25"/>
    <row r="15" ht="16" customHeight="1" x14ac:dyDescent="0.25"/>
    <row r="16" ht="16" customHeight="1" x14ac:dyDescent="0.25"/>
    <row r="17" ht="16" customHeight="1" x14ac:dyDescent="0.25"/>
    <row r="18" ht="16" customHeight="1" x14ac:dyDescent="0.25"/>
    <row r="19" ht="16" customHeight="1" x14ac:dyDescent="0.25"/>
    <row r="20" ht="16" customHeight="1" x14ac:dyDescent="0.25"/>
    <row r="21" ht="16" customHeight="1" x14ac:dyDescent="0.25"/>
    <row r="22" ht="16" customHeight="1" x14ac:dyDescent="0.25"/>
    <row r="23" ht="16" customHeight="1" x14ac:dyDescent="0.25"/>
    <row r="24" ht="16" customHeight="1" x14ac:dyDescent="0.25"/>
    <row r="25" ht="12" customHeight="1" x14ac:dyDescent="0.25"/>
    <row r="26" ht="28" customHeight="1" spans="2:9" x14ac:dyDescent="0.25">
      <c r="B26" s="8" t="s">
        <v>15</v>
      </c>
      <c r="C26" s="9"/>
      <c r="D26" s="9"/>
      <c r="E26" s="9"/>
      <c r="F26" s="9"/>
      <c r="G26" s="9"/>
      <c r="H26" s="9"/>
      <c r="I26" s="9"/>
    </row>
    <row r="27" ht="16" customHeight="1" x14ac:dyDescent="0.25"/>
    <row r="28" ht="16" customHeight="1" x14ac:dyDescent="0.25"/>
    <row r="29" ht="16" customHeight="1" x14ac:dyDescent="0.25"/>
    <row r="30" ht="16" customHeight="1" x14ac:dyDescent="0.25"/>
    <row r="31" ht="16" customHeight="1" x14ac:dyDescent="0.25"/>
    <row r="32" ht="16" customHeight="1" x14ac:dyDescent="0.25"/>
    <row r="33" ht="16" customHeight="1" x14ac:dyDescent="0.25"/>
    <row r="34" ht="16" customHeight="1" x14ac:dyDescent="0.25"/>
    <row r="35" ht="16" customHeight="1" x14ac:dyDescent="0.25"/>
    <row r="36" ht="16" customHeight="1" x14ac:dyDescent="0.25"/>
    <row r="37" ht="10" customHeight="1" x14ac:dyDescent="0.25"/>
    <row r="38" ht="6" customHeight="1" x14ac:dyDescent="0.25"/>
    <row r="39" ht="20" customHeight="1" spans="1:9" x14ac:dyDescent="0.25">
      <c r="A39" s="10" t="s">
        <v>16</v>
      </c>
      <c r="B39" s="10"/>
      <c r="C39" s="10"/>
      <c r="D39" s="10"/>
      <c r="E39" s="10"/>
      <c r="F39" s="10"/>
      <c r="G39" s="10"/>
      <c r="H39" s="10"/>
      <c r="I39" s="10"/>
    </row>
    <row r="40" ht="20" customHeight="1" spans="1:9" x14ac:dyDescent="0.25">
      <c r="A40" s="11" t="s">
        <v>17</v>
      </c>
      <c r="B40" s="11"/>
      <c r="C40" s="11"/>
      <c r="D40" s="11"/>
      <c r="E40" s="11"/>
      <c r="F40" s="11"/>
      <c r="G40" s="11"/>
      <c r="H40" s="11"/>
      <c r="I40" s="11"/>
    </row>
    <row r="41" ht="1" customHeight="1" spans="2:5" x14ac:dyDescent="0.25">
      <c r="B41" s="12"/>
      <c r="C41" s="13" t="s">
        <v>18</v>
      </c>
      <c r="D41" s="13" t="s">
        <v>19</v>
      </c>
      <c r="E41" s="13" t="s">
        <v>20</v>
      </c>
    </row>
    <row r="42" ht="1" customHeight="1" spans="2:5" x14ac:dyDescent="0.25">
      <c r="B42" s="13" t="s">
        <v>21</v>
      </c>
      <c r="C42" s="13">
        <f>'P&amp;L Statement'!B18</f>
        <v>477000</v>
      </c>
      <c r="D42" s="13">
        <f>'P&amp;L Statement'!C18</f>
        <v>548550</v>
      </c>
      <c r="E42" s="13">
        <f>'P&amp;L Statement'!D18</f>
        <v>614376</v>
      </c>
    </row>
    <row r="43" ht="1" customHeight="1" spans="2:5" x14ac:dyDescent="0.25">
      <c r="B43" s="13" t="s">
        <v>22</v>
      </c>
      <c r="C43" s="13">
        <f>'P&amp;L Statement'!B46</f>
        <v>56400</v>
      </c>
      <c r="D43" s="13">
        <f>'P&amp;L Statement'!C46</f>
        <v>98170</v>
      </c>
      <c r="E43" s="13">
        <f>'P&amp;L Statement'!D46</f>
        <v>131852</v>
      </c>
    </row>
    <row r="44" ht="1" customHeight="1" spans="2:5" x14ac:dyDescent="0.25">
      <c r="B44" s="13" t="s">
        <v>23</v>
      </c>
      <c r="C44" s="13">
        <f>'P&amp;L Statement'!B51</f>
        <v>25050</v>
      </c>
      <c r="D44" s="13">
        <f>'P&amp;L Statement'!C51</f>
        <v>56190</v>
      </c>
      <c r="E44" s="13">
        <f>'P&amp;L Statement'!D51</f>
        <v>81235.88</v>
      </c>
    </row>
    <row r="45" ht="1" customHeight="1" spans="2:7" x14ac:dyDescent="0.25">
      <c r="B45" s="13" t="s">
        <v>24</v>
      </c>
      <c r="C45" s="13" t="s">
        <v>25</v>
      </c>
      <c r="D45" s="13" t="s">
        <v>26</v>
      </c>
      <c r="E45" s="13" t="s">
        <v>27</v>
      </c>
      <c r="F45" s="13" t="s">
        <v>28</v>
      </c>
      <c r="G45" s="13" t="s">
        <v>29</v>
      </c>
    </row>
    <row r="46" ht="1" customHeight="1" spans="3:7" x14ac:dyDescent="0.25">
      <c r="C46" s="13">
        <f>'P&amp;L Statement'!B24</f>
        <v>175000</v>
      </c>
      <c r="D46" s="13">
        <f>'P&amp;L Statement'!B30</f>
        <v>128000</v>
      </c>
      <c r="E46" s="13">
        <f>'P&amp;L Statement'!B31</f>
        <v>42000</v>
      </c>
      <c r="F46" s="13">
        <f>'P&amp;L Statement'!B34</f>
        <v>24000</v>
      </c>
      <c r="G46" s="13">
        <f>'P&amp;L Statement'!B41-'P&amp;L Statement'!B30-'P&amp;L Statement'!B31-'P&amp;L Statement'!B34</f>
        <v>66600</v>
      </c>
    </row>
  </sheetData>
  <sheetProtection sheet="1"/>
  <mergeCells count="28">
    <mergeCell ref="B1:I1"/>
    <mergeCell ref="B2:I2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A39:I39"/>
    <mergeCell ref="A40:I40"/>
  </mergeCells>
  <hyperlinks>
    <hyperlink ref="B2" r:id="rId1"/>
    <hyperlink ref="A40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60"/>
  <sheetViews>
    <sheetView workbookViewId="0" showGridLines="0" zoomScale="125">
      <pane ySplit="14" topLeftCell="A15" activePane="bottomLeft" state="frozen"/>
      <selection pane="bottomLeft" activeCell="B15" sqref="B15"/>
    </sheetView>
  </sheetViews>
  <sheetFormatPr defaultRowHeight="15" outlineLevelRow="0" outlineLevelCol="0" x14ac:dyDescent="55"/>
  <cols>
    <col min="1" max="1" width="30" customWidth="1"/>
    <col min="2" max="4" width="16" customWidth="1"/>
    <col min="5" max="5" width="10" customWidth="1"/>
    <col min="6" max="6" width="20" customWidth="1"/>
  </cols>
  <sheetData>
    <row r="1" ht="30" customHeight="1" spans="1:4" x14ac:dyDescent="0.25">
      <c r="A1" s="14" t="s">
        <v>30</v>
      </c>
      <c r="B1" s="14"/>
      <c r="C1" s="14"/>
      <c r="D1" s="14"/>
    </row>
    <row r="2" ht="48" customHeight="1" spans="1:6" x14ac:dyDescent="0.25">
      <c r="A2" s="1" t="s">
        <v>0</v>
      </c>
      <c r="B2" s="1"/>
      <c r="C2" s="1"/>
      <c r="D2" s="1"/>
      <c r="E2" s="1"/>
      <c r="F2" s="1"/>
    </row>
    <row r="3" ht="24" customHeight="1" spans="1:6" x14ac:dyDescent="0.25">
      <c r="A3" s="15" t="s">
        <v>31</v>
      </c>
      <c r="B3" s="15"/>
      <c r="C3" s="15"/>
      <c r="D3" s="15"/>
      <c r="E3" s="15"/>
      <c r="F3" s="15"/>
    </row>
    <row r="4" ht="14" customHeight="1" x14ac:dyDescent="0.25"/>
    <row r="5" ht="28" customHeight="1" spans="1:6" x14ac:dyDescent="0.25">
      <c r="A5" s="8" t="s">
        <v>32</v>
      </c>
      <c r="B5" s="9"/>
      <c r="C5" s="9"/>
      <c r="D5" s="9"/>
      <c r="E5" s="9"/>
      <c r="F5" s="9"/>
    </row>
    <row r="6" ht="26" customHeight="1" spans="1:6" x14ac:dyDescent="0.25">
      <c r="A6" s="16" t="s">
        <v>33</v>
      </c>
      <c r="B6" s="17">
        <v>0.15</v>
      </c>
      <c r="F6" s="15" t="s">
        <v>34</v>
      </c>
    </row>
    <row r="7" ht="26" customHeight="1" spans="1:6" x14ac:dyDescent="0.25">
      <c r="A7" s="16" t="s">
        <v>35</v>
      </c>
      <c r="B7" s="17">
        <v>0.12</v>
      </c>
      <c r="F7" s="15" t="s">
        <v>34</v>
      </c>
    </row>
    <row r="8" ht="26" customHeight="1" spans="1:6" x14ac:dyDescent="0.25">
      <c r="A8" s="16" t="s">
        <v>36</v>
      </c>
      <c r="B8" s="17">
        <v>0.1</v>
      </c>
      <c r="F8" s="15" t="s">
        <v>37</v>
      </c>
    </row>
    <row r="9" ht="26" customHeight="1" spans="1:6" x14ac:dyDescent="0.25">
      <c r="A9" s="16" t="s">
        <v>38</v>
      </c>
      <c r="B9" s="17">
        <v>0.1</v>
      </c>
      <c r="F9" s="15" t="s">
        <v>37</v>
      </c>
    </row>
    <row r="10" ht="26" customHeight="1" spans="1:6" x14ac:dyDescent="0.25">
      <c r="A10" s="16" t="s">
        <v>39</v>
      </c>
      <c r="B10" s="17">
        <v>0.05</v>
      </c>
      <c r="F10" s="15" t="s">
        <v>40</v>
      </c>
    </row>
    <row r="11" ht="26" customHeight="1" spans="1:6" x14ac:dyDescent="0.25">
      <c r="A11" s="16" t="s">
        <v>41</v>
      </c>
      <c r="B11" s="17">
        <v>0.25</v>
      </c>
      <c r="F11" s="15" t="s">
        <v>42</v>
      </c>
    </row>
    <row r="12" ht="14" customHeight="1" x14ac:dyDescent="0.25"/>
    <row r="13" ht="28" customHeight="1" spans="1:6" x14ac:dyDescent="0.25">
      <c r="A13" s="8" t="s">
        <v>43</v>
      </c>
      <c r="B13" s="9"/>
      <c r="C13" s="9"/>
      <c r="D13" s="9"/>
      <c r="E13" s="9"/>
      <c r="F13" s="9"/>
    </row>
    <row r="14" ht="32" customHeight="1" spans="1:6" x14ac:dyDescent="0.25">
      <c r="A14" s="18" t="s">
        <v>44</v>
      </c>
      <c r="B14" s="19" t="s">
        <v>18</v>
      </c>
      <c r="C14" s="19" t="s">
        <v>19</v>
      </c>
      <c r="D14" s="19" t="s">
        <v>20</v>
      </c>
      <c r="E14" s="19" t="s">
        <v>45</v>
      </c>
      <c r="F14" s="18" t="s">
        <v>46</v>
      </c>
    </row>
    <row r="15" ht="26" customHeight="1" spans="1:6" x14ac:dyDescent="0.25">
      <c r="A15" s="20" t="s">
        <v>47</v>
      </c>
      <c r="B15" s="21">
        <v>320000</v>
      </c>
      <c r="C15" s="22">
        <f>B15*(1+B6)</f>
        <v>368000</v>
      </c>
      <c r="D15" s="22">
        <f>C15*(1+B7)</f>
        <v>412160</v>
      </c>
      <c r="E15" s="23">
        <f>IFERROR(B15/B18,0)</f>
        <v>0.67</v>
      </c>
      <c r="F15" s="15" t="s">
        <v>48</v>
      </c>
    </row>
    <row r="16" ht="26" customHeight="1" spans="1:6" x14ac:dyDescent="0.25">
      <c r="A16" s="24" t="s">
        <v>49</v>
      </c>
      <c r="B16" s="21">
        <v>145000</v>
      </c>
      <c r="C16" s="25">
        <f>B16*(1+B6)</f>
        <v>166750</v>
      </c>
      <c r="D16" s="25">
        <f>C16*(1+B7)</f>
        <v>186760</v>
      </c>
      <c r="E16" s="26">
        <f>IFERROR(B16/B18,0)</f>
        <v>0.3</v>
      </c>
      <c r="F16" s="15" t="s">
        <v>50</v>
      </c>
    </row>
    <row r="17" ht="26" customHeight="1" spans="1:6" x14ac:dyDescent="0.25">
      <c r="A17" s="20" t="s">
        <v>51</v>
      </c>
      <c r="B17" s="21">
        <v>12000</v>
      </c>
      <c r="C17" s="22">
        <f>B17*(1+B6)</f>
        <v>13800</v>
      </c>
      <c r="D17" s="22">
        <f>C17*(1+B7)</f>
        <v>15456</v>
      </c>
      <c r="E17" s="23">
        <f>IFERROR(B17/B18,0)</f>
        <v>0.03</v>
      </c>
      <c r="F17" s="15" t="s">
        <v>52</v>
      </c>
    </row>
    <row r="18" ht="26" customHeight="1" spans="1:5" x14ac:dyDescent="0.25">
      <c r="A18" s="27" t="s">
        <v>53</v>
      </c>
      <c r="B18" s="28">
        <f>SUM(B15:B17)</f>
        <v>477000</v>
      </c>
      <c r="C18" s="28">
        <f>SUM(C15:C17)</f>
        <v>548550</v>
      </c>
      <c r="D18" s="28">
        <f>SUM(D15:D17)</f>
        <v>614376</v>
      </c>
      <c r="E18" s="29" t="s">
        <v>54</v>
      </c>
    </row>
    <row r="19" ht="14" customHeight="1" x14ac:dyDescent="0.25"/>
    <row r="20" ht="28" customHeight="1" spans="1:6" x14ac:dyDescent="0.25">
      <c r="A20" s="8" t="s">
        <v>55</v>
      </c>
      <c r="B20" s="9"/>
      <c r="C20" s="9"/>
      <c r="D20" s="9"/>
      <c r="E20" s="9"/>
      <c r="F20" s="9"/>
    </row>
    <row r="21" ht="26" customHeight="1" spans="1:6" x14ac:dyDescent="0.25">
      <c r="A21" s="20" t="s">
        <v>56</v>
      </c>
      <c r="B21" s="21">
        <v>112000</v>
      </c>
      <c r="C21" s="22">
        <f>B21*(1+B8)</f>
        <v>123200</v>
      </c>
      <c r="D21" s="22">
        <f>C21*(1+B9)</f>
        <v>135520</v>
      </c>
      <c r="E21" s="23">
        <f>IFERROR(B21/B18,0)</f>
        <v>0.23</v>
      </c>
      <c r="F21" s="15" t="s">
        <v>57</v>
      </c>
    </row>
    <row r="22" ht="26" customHeight="1" spans="1:6" x14ac:dyDescent="0.25">
      <c r="A22" s="24" t="s">
        <v>58</v>
      </c>
      <c r="B22" s="21">
        <v>55000</v>
      </c>
      <c r="C22" s="25">
        <f>B22*(1+B8)</f>
        <v>60500</v>
      </c>
      <c r="D22" s="25">
        <f>C22*(1+B9)</f>
        <v>66550</v>
      </c>
      <c r="E22" s="26">
        <f>IFERROR(B22/B18,0)</f>
        <v>0.12</v>
      </c>
      <c r="F22" s="15" t="s">
        <v>59</v>
      </c>
    </row>
    <row r="23" ht="26" customHeight="1" spans="1:6" x14ac:dyDescent="0.25">
      <c r="A23" s="20" t="s">
        <v>60</v>
      </c>
      <c r="B23" s="21">
        <v>8000</v>
      </c>
      <c r="C23" s="22">
        <f>B23*(1+B8)</f>
        <v>8800</v>
      </c>
      <c r="D23" s="22">
        <f>C23*(1+B9)</f>
        <v>9680</v>
      </c>
      <c r="E23" s="23">
        <f>IFERROR(B23/B18,0)</f>
        <v>0.02</v>
      </c>
      <c r="F23" s="15" t="s">
        <v>61</v>
      </c>
    </row>
    <row r="24" ht="26" customHeight="1" spans="1:5" x14ac:dyDescent="0.25">
      <c r="A24" s="27" t="s">
        <v>62</v>
      </c>
      <c r="B24" s="28">
        <f>SUM(B21:B23)</f>
        <v>175000</v>
      </c>
      <c r="C24" s="28">
        <f>SUM(C21:C23)</f>
        <v>192500</v>
      </c>
      <c r="D24" s="28">
        <f>SUM(D21:D23)</f>
        <v>211750</v>
      </c>
      <c r="E24" s="23">
        <f>IFERROR(B24/B18,0)</f>
        <v>0.37</v>
      </c>
    </row>
    <row r="25" ht="26" customHeight="1" spans="1:5" x14ac:dyDescent="0.25">
      <c r="A25" s="27" t="s">
        <v>63</v>
      </c>
      <c r="B25" s="30">
        <f>B18-B24</f>
        <v>302000</v>
      </c>
      <c r="C25" s="30">
        <f>C18-C24</f>
        <v>356050</v>
      </c>
      <c r="D25" s="30">
        <f>D18-D24</f>
        <v>402626</v>
      </c>
      <c r="E25" s="23">
        <f>IFERROR(B25/B18,0)</f>
        <v>0.63</v>
      </c>
    </row>
    <row r="26" ht="26" customHeight="1" spans="1:4" x14ac:dyDescent="0.25">
      <c r="A26" s="31" t="s">
        <v>64</v>
      </c>
      <c r="B26" s="23">
        <f>IFERROR(B25/B18,0)</f>
        <v>0.63</v>
      </c>
      <c r="C26" s="23">
        <f>IFERROR(C25/C18,0)</f>
        <v>0.65</v>
      </c>
      <c r="D26" s="23">
        <f>IFERROR(D25/D18,0)</f>
        <v>0.66</v>
      </c>
    </row>
    <row r="27" ht="26" customHeight="1" spans="1:6" x14ac:dyDescent="0.25">
      <c r="A27" s="31" t="s">
        <v>65</v>
      </c>
      <c r="B27" s="23">
        <f>IFERROR(B24/B18,0)</f>
        <v>0.37</v>
      </c>
      <c r="C27" s="23">
        <f>IFERROR(C24/C18,0)</f>
        <v>0.35</v>
      </c>
      <c r="D27" s="23">
        <f>IFERROR(D24/D18,0)</f>
        <v>0.34</v>
      </c>
      <c r="F27" s="15" t="s">
        <v>66</v>
      </c>
    </row>
    <row r="28" ht="14" customHeight="1" x14ac:dyDescent="0.25"/>
    <row r="29" ht="28" customHeight="1" spans="1:6" x14ac:dyDescent="0.25">
      <c r="A29" s="8" t="s">
        <v>67</v>
      </c>
      <c r="B29" s="9"/>
      <c r="C29" s="9"/>
      <c r="D29" s="9"/>
      <c r="E29" s="9"/>
      <c r="F29" s="9"/>
    </row>
    <row r="30" ht="26" customHeight="1" spans="1:6" x14ac:dyDescent="0.25">
      <c r="A30" s="20" t="s">
        <v>68</v>
      </c>
      <c r="B30" s="21">
        <v>128000</v>
      </c>
      <c r="C30" s="22">
        <f>B30*(1+B10)</f>
        <v>134400</v>
      </c>
      <c r="D30" s="22">
        <f>C30*(1+B10)</f>
        <v>141120</v>
      </c>
      <c r="E30" s="23">
        <f>IFERROR(B30/B18,0)</f>
        <v>0.27</v>
      </c>
      <c r="F30" s="15" t="s">
        <v>69</v>
      </c>
    </row>
    <row r="31" ht="26" customHeight="1" spans="1:6" x14ac:dyDescent="0.25">
      <c r="A31" s="24" t="s">
        <v>70</v>
      </c>
      <c r="B31" s="21">
        <v>42000</v>
      </c>
      <c r="C31" s="25">
        <f>B31*(1+B10)</f>
        <v>44100</v>
      </c>
      <c r="D31" s="25">
        <f>C31*(1+B10)</f>
        <v>46305</v>
      </c>
      <c r="E31" s="26">
        <f>IFERROR(B31/B18,0)</f>
        <v>0.09</v>
      </c>
      <c r="F31" s="15" t="s">
        <v>71</v>
      </c>
    </row>
    <row r="32" ht="26" customHeight="1" spans="1:5" x14ac:dyDescent="0.25">
      <c r="A32" s="20" t="s">
        <v>72</v>
      </c>
      <c r="B32" s="21">
        <v>7200</v>
      </c>
      <c r="C32" s="22">
        <f>B32*(1+B10)</f>
        <v>7560</v>
      </c>
      <c r="D32" s="22">
        <f>C32*(1+B10)</f>
        <v>7938</v>
      </c>
      <c r="E32" s="23">
        <f>IFERROR(B32/B18,0)</f>
        <v>0.02</v>
      </c>
    </row>
    <row r="33" ht="26" customHeight="1" spans="1:5" x14ac:dyDescent="0.25">
      <c r="A33" s="24" t="s">
        <v>73</v>
      </c>
      <c r="B33" s="21">
        <v>9600</v>
      </c>
      <c r="C33" s="25">
        <f>B33*(1+B10)</f>
        <v>10080</v>
      </c>
      <c r="D33" s="25">
        <f>C33*(1+B10)</f>
        <v>10584</v>
      </c>
      <c r="E33" s="26">
        <f>IFERROR(B33/B18,0)</f>
        <v>0.02</v>
      </c>
    </row>
    <row r="34" ht="26" customHeight="1" spans="1:6" x14ac:dyDescent="0.25">
      <c r="A34" s="20" t="s">
        <v>74</v>
      </c>
      <c r="B34" s="21">
        <v>24000</v>
      </c>
      <c r="C34" s="22">
        <f>B34*(1+B10)</f>
        <v>25200</v>
      </c>
      <c r="D34" s="22">
        <f>C34*(1+B10)</f>
        <v>26460</v>
      </c>
      <c r="E34" s="23">
        <f>IFERROR(B34/B18,0)</f>
        <v>0.05</v>
      </c>
      <c r="F34" s="15" t="s">
        <v>75</v>
      </c>
    </row>
    <row r="35" ht="26" customHeight="1" spans="1:6" x14ac:dyDescent="0.25">
      <c r="A35" s="24" t="s">
        <v>76</v>
      </c>
      <c r="B35" s="21">
        <v>12000</v>
      </c>
      <c r="C35" s="25">
        <f>B35*(1+B10)</f>
        <v>12600</v>
      </c>
      <c r="D35" s="25">
        <f>C35*(1+B10)</f>
        <v>13230</v>
      </c>
      <c r="E35" s="26">
        <f>IFERROR(B35/B18,0)</f>
        <v>0.03</v>
      </c>
      <c r="F35" s="15" t="s">
        <v>77</v>
      </c>
    </row>
    <row r="36" ht="26" customHeight="1" spans="1:5" x14ac:dyDescent="0.25">
      <c r="A36" s="20" t="s">
        <v>78</v>
      </c>
      <c r="B36" s="21">
        <v>4800</v>
      </c>
      <c r="C36" s="22">
        <f>B36*(1+B10)</f>
        <v>5040</v>
      </c>
      <c r="D36" s="22">
        <f>C36*(1+B10)</f>
        <v>5292</v>
      </c>
      <c r="E36" s="23">
        <f>IFERROR(B36/B18,0)</f>
        <v>0.01</v>
      </c>
    </row>
    <row r="37" ht="26" customHeight="1" spans="1:6" x14ac:dyDescent="0.25">
      <c r="A37" s="24" t="s">
        <v>79</v>
      </c>
      <c r="B37" s="21">
        <v>8400</v>
      </c>
      <c r="C37" s="25">
        <f>B37*(1+B10)</f>
        <v>8820</v>
      </c>
      <c r="D37" s="25">
        <f>C37*(1+B10)</f>
        <v>9261</v>
      </c>
      <c r="E37" s="26">
        <f>IFERROR(B37/B18,0)</f>
        <v>0.02</v>
      </c>
      <c r="F37" s="15" t="s">
        <v>80</v>
      </c>
    </row>
    <row r="38" ht="26" customHeight="1" spans="1:5" x14ac:dyDescent="0.25">
      <c r="A38" s="20" t="s">
        <v>81</v>
      </c>
      <c r="B38" s="21">
        <v>6000</v>
      </c>
      <c r="C38" s="22">
        <f>B38*(1+B10)</f>
        <v>6300</v>
      </c>
      <c r="D38" s="22">
        <f>C38*(1+B10)</f>
        <v>6615</v>
      </c>
      <c r="E38" s="23">
        <f>IFERROR(B38/B18,0)</f>
        <v>0.01</v>
      </c>
    </row>
    <row r="39" ht="26" customHeight="1" spans="1:6" x14ac:dyDescent="0.25">
      <c r="A39" s="24" t="s">
        <v>82</v>
      </c>
      <c r="B39" s="21">
        <v>15000</v>
      </c>
      <c r="C39" s="25">
        <f>B39*(1+B10)</f>
        <v>15750</v>
      </c>
      <c r="D39" s="25">
        <f>C39*(1+B10)</f>
        <v>16537.5</v>
      </c>
      <c r="E39" s="26">
        <f>IFERROR(B39/B18,0)</f>
        <v>0.03</v>
      </c>
      <c r="F39" s="15" t="s">
        <v>83</v>
      </c>
    </row>
    <row r="40" ht="26" customHeight="1" spans="1:6" x14ac:dyDescent="0.25">
      <c r="A40" s="20" t="s">
        <v>84</v>
      </c>
      <c r="B40" s="21">
        <v>3600</v>
      </c>
      <c r="C40" s="22">
        <f>B40*(1+B10)</f>
        <v>3780</v>
      </c>
      <c r="D40" s="22">
        <f>C40*(1+B10)</f>
        <v>3969</v>
      </c>
      <c r="E40" s="23">
        <f>IFERROR(B40/B18,0)</f>
        <v>0.01</v>
      </c>
      <c r="F40" s="15" t="s">
        <v>85</v>
      </c>
    </row>
    <row r="41" ht="26" customHeight="1" spans="1:5" x14ac:dyDescent="0.25">
      <c r="A41" s="27" t="s">
        <v>86</v>
      </c>
      <c r="B41" s="28">
        <f>SUM(B30:B40)</f>
        <v>260600</v>
      </c>
      <c r="C41" s="28">
        <f>SUM(C30:C40)</f>
        <v>273630</v>
      </c>
      <c r="D41" s="28">
        <f>SUM(D30:D40)</f>
        <v>287311.5</v>
      </c>
      <c r="E41" s="23">
        <f>IFERROR(B41/B18,0)</f>
        <v>0.55</v>
      </c>
    </row>
    <row r="42" ht="14" customHeight="1" x14ac:dyDescent="0.25"/>
    <row r="43" ht="28" customHeight="1" spans="1:6" x14ac:dyDescent="0.25">
      <c r="A43" s="8" t="s">
        <v>87</v>
      </c>
      <c r="B43" s="9"/>
      <c r="C43" s="9"/>
      <c r="D43" s="9"/>
      <c r="E43" s="9"/>
      <c r="F43" s="9"/>
    </row>
    <row r="44" ht="26" customHeight="1" spans="1:6" x14ac:dyDescent="0.25">
      <c r="A44" s="27" t="s">
        <v>88</v>
      </c>
      <c r="B44" s="30">
        <f>B25-B41</f>
        <v>41400</v>
      </c>
      <c r="C44" s="30">
        <f>C25-C41</f>
        <v>82420</v>
      </c>
      <c r="D44" s="30">
        <f>D25-D41</f>
        <v>115314.5</v>
      </c>
      <c r="E44" s="23">
        <f>IFERROR(B44/B18,0)</f>
        <v>0.09</v>
      </c>
      <c r="F44" s="15" t="s">
        <v>89</v>
      </c>
    </row>
    <row r="45" ht="26" customHeight="1" spans="1:4" x14ac:dyDescent="0.25">
      <c r="A45" s="31" t="s">
        <v>90</v>
      </c>
      <c r="B45" s="23">
        <f>IFERROR(B44/B18,0)</f>
        <v>0.09</v>
      </c>
      <c r="C45" s="23">
        <f>IFERROR(C44/C18,0)</f>
        <v>0.15</v>
      </c>
      <c r="D45" s="23">
        <f>IFERROR(D44/D18,0)</f>
        <v>0.19</v>
      </c>
    </row>
    <row r="46" ht="26" customHeight="1" spans="1:6" x14ac:dyDescent="0.25">
      <c r="A46" s="27" t="s">
        <v>22</v>
      </c>
      <c r="B46" s="30">
        <f>B44+B39</f>
        <v>56400</v>
      </c>
      <c r="C46" s="30">
        <f>C44+C39</f>
        <v>98170</v>
      </c>
      <c r="D46" s="30">
        <f>D44+D39</f>
        <v>131852</v>
      </c>
      <c r="E46" s="23">
        <f>IFERROR(B46/B18,0)</f>
        <v>0.12</v>
      </c>
      <c r="F46" s="15" t="s">
        <v>91</v>
      </c>
    </row>
    <row r="47" ht="26" customHeight="1" spans="1:4" x14ac:dyDescent="0.25">
      <c r="A47" s="31" t="s">
        <v>92</v>
      </c>
      <c r="B47" s="23">
        <f>IFERROR(B46/B18,0)</f>
        <v>0.12</v>
      </c>
      <c r="C47" s="23">
        <f>IFERROR(C46/C18,0)</f>
        <v>0.18</v>
      </c>
      <c r="D47" s="23">
        <f>IFERROR(D46/D18,0)</f>
        <v>0.21</v>
      </c>
    </row>
    <row r="48" ht="26" customHeight="1" spans="1:6" x14ac:dyDescent="0.25">
      <c r="A48" s="20" t="s">
        <v>93</v>
      </c>
      <c r="B48" s="21">
        <v>8000</v>
      </c>
      <c r="C48" s="21">
        <v>7500</v>
      </c>
      <c r="D48" s="21">
        <v>7000</v>
      </c>
      <c r="F48" s="15" t="s">
        <v>94</v>
      </c>
    </row>
    <row r="49" ht="26" customHeight="1" spans="1:6" x14ac:dyDescent="0.25">
      <c r="A49" s="27" t="s">
        <v>95</v>
      </c>
      <c r="B49" s="28">
        <f>B44-B48</f>
        <v>33400</v>
      </c>
      <c r="C49" s="28">
        <f>C44-C48</f>
        <v>74920</v>
      </c>
      <c r="D49" s="28">
        <f>D44-D48</f>
        <v>108314.5</v>
      </c>
      <c r="F49" s="15" t="s">
        <v>96</v>
      </c>
    </row>
    <row r="50" ht="26" customHeight="1" spans="1:6" x14ac:dyDescent="0.25">
      <c r="A50" s="20" t="s">
        <v>97</v>
      </c>
      <c r="B50" s="22">
        <f>IF(B49&gt;0,B49*B11,0)</f>
        <v>8350</v>
      </c>
      <c r="C50" s="22">
        <f>IF(C49&gt;0,C49*B11,0)</f>
        <v>18730</v>
      </c>
      <c r="D50" s="22">
        <f>IF(D49&gt;0,D49*B11,0)</f>
        <v>27078.63</v>
      </c>
      <c r="F50" s="15" t="s">
        <v>98</v>
      </c>
    </row>
    <row r="51" ht="30" customHeight="1" spans="1:5" x14ac:dyDescent="0.25">
      <c r="A51" s="32" t="s">
        <v>99</v>
      </c>
      <c r="B51" s="33">
        <f>B49-B50</f>
        <v>25050</v>
      </c>
      <c r="C51" s="33">
        <f>C49-C50</f>
        <v>56190</v>
      </c>
      <c r="D51" s="33">
        <f>D49-D50</f>
        <v>81235.88</v>
      </c>
      <c r="E51" s="23">
        <f>IFERROR(B51/B18,0)</f>
        <v>0.05</v>
      </c>
    </row>
    <row r="52" ht="26" customHeight="1" spans="1:4" x14ac:dyDescent="0.25">
      <c r="A52" s="31" t="s">
        <v>100</v>
      </c>
      <c r="B52" s="23">
        <f>IFERROR(B51/B18,0)</f>
        <v>0.05</v>
      </c>
      <c r="C52" s="23">
        <f>IFERROR(C51/C18,0)</f>
        <v>0.1</v>
      </c>
      <c r="D52" s="23">
        <f>IFERROR(D51/D18,0)</f>
        <v>0.13</v>
      </c>
    </row>
    <row r="53" ht="14" customHeight="1" x14ac:dyDescent="0.25"/>
    <row r="54" ht="28" customHeight="1" spans="1:6" x14ac:dyDescent="0.25">
      <c r="A54" s="8" t="s">
        <v>101</v>
      </c>
      <c r="B54" s="9"/>
      <c r="C54" s="9"/>
      <c r="D54" s="9"/>
      <c r="E54" s="9"/>
      <c r="F54" s="9"/>
    </row>
    <row r="55" ht="26" customHeight="1" spans="1:6" x14ac:dyDescent="0.25">
      <c r="A55" s="31" t="s">
        <v>102</v>
      </c>
      <c r="B55" s="34" t="s">
        <v>44</v>
      </c>
      <c r="C55" s="23">
        <f>IFERROR((C18-B18)/B18,0)</f>
        <v>0.15</v>
      </c>
      <c r="D55" s="23">
        <f>IFERROR((D18-C18)/C18,0)</f>
        <v>0.12</v>
      </c>
      <c r="F55" s="15" t="s">
        <v>103</v>
      </c>
    </row>
    <row r="56" ht="26" customHeight="1" spans="1:6" x14ac:dyDescent="0.25">
      <c r="A56" s="31" t="s">
        <v>104</v>
      </c>
      <c r="B56" s="34" t="s">
        <v>44</v>
      </c>
      <c r="C56" s="23">
        <f>IFERROR((C51-B51)/ABS(B51),0)</f>
        <v>1.24</v>
      </c>
      <c r="D56" s="23">
        <f>IFERROR((D51-C51)/ABS(C51),0)</f>
        <v>0.45</v>
      </c>
      <c r="F56" s="15" t="s">
        <v>103</v>
      </c>
    </row>
    <row r="57" ht="14" customHeight="1" x14ac:dyDescent="0.25"/>
    <row r="58" ht="6" customHeight="1" x14ac:dyDescent="0.25"/>
    <row r="59" ht="20" customHeight="1" spans="1:6" x14ac:dyDescent="0.25">
      <c r="A59" s="10" t="s">
        <v>16</v>
      </c>
      <c r="B59" s="10"/>
      <c r="C59" s="10"/>
      <c r="D59" s="10"/>
      <c r="E59" s="10"/>
      <c r="F59" s="10"/>
    </row>
    <row r="60" ht="20" customHeight="1" spans="1:6" x14ac:dyDescent="0.25">
      <c r="A60" s="11" t="s">
        <v>17</v>
      </c>
      <c r="B60" s="11"/>
      <c r="C60" s="11"/>
      <c r="D60" s="11"/>
      <c r="E60" s="11"/>
      <c r="F60" s="11"/>
    </row>
  </sheetData>
  <sheetProtection sheet="1"/>
  <mergeCells count="5">
    <mergeCell ref="A1:D1"/>
    <mergeCell ref="A2:F2"/>
    <mergeCell ref="A3:F3"/>
    <mergeCell ref="A59:F59"/>
    <mergeCell ref="A60:F60"/>
  </mergeCells>
  <conditionalFormatting sqref="B25:D25">
    <cfRule type="cellIs" dxfId="0" priority="1" operator="lessThan">
      <formula>0</formula>
    </cfRule>
    <cfRule type="cellIs" dxfId="1" priority="2" operator="greaterThan">
      <formula>0</formula>
    </cfRule>
  </conditionalFormatting>
  <conditionalFormatting sqref="B44:D44">
    <cfRule type="cellIs" dxfId="2" priority="3" operator="lessThan">
      <formula>0</formula>
    </cfRule>
    <cfRule type="cellIs" dxfId="3" priority="4" operator="greaterThan">
      <formula>0</formula>
    </cfRule>
  </conditionalFormatting>
  <conditionalFormatting sqref="B46:D46">
    <cfRule type="cellIs" dxfId="4" priority="5" operator="lessThan">
      <formula>0</formula>
    </cfRule>
    <cfRule type="cellIs" dxfId="5" priority="6" operator="greaterThan">
      <formula>0</formula>
    </cfRule>
  </conditionalFormatting>
  <conditionalFormatting sqref="B49:D49">
    <cfRule type="cellIs" dxfId="6" priority="7" operator="lessThan">
      <formula>0</formula>
    </cfRule>
    <cfRule type="cellIs" dxfId="7" priority="8" operator="greaterThan">
      <formula>0</formula>
    </cfRule>
  </conditionalFormatting>
  <conditionalFormatting sqref="B51:D51">
    <cfRule type="cellIs" dxfId="8" priority="9" operator="lessThan">
      <formula>0</formula>
    </cfRule>
    <cfRule type="cellIs" dxfId="9" priority="10" operator="greaterThan">
      <formula>0</formula>
    </cfRule>
  </conditionalFormatting>
  <hyperlinks>
    <hyperlink ref="A60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69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35" t="s">
        <v>105</v>
      </c>
    </row>
    <row r="2" ht="20" customHeight="1" spans="2:2" x14ac:dyDescent="0.25">
      <c r="B2" s="36" t="s">
        <v>106</v>
      </c>
    </row>
    <row r="3" ht="16" customHeight="1" x14ac:dyDescent="0.25"/>
    <row r="4" ht="28" customHeight="1" spans="1:2" x14ac:dyDescent="0.25">
      <c r="A4" s="37" t="s">
        <v>107</v>
      </c>
      <c r="B4" s="9"/>
    </row>
    <row r="6" ht="24" customHeight="1" spans="2:2" x14ac:dyDescent="0.25">
      <c r="B6" s="38" t="s">
        <v>108</v>
      </c>
    </row>
    <row r="7" ht="24" customHeight="1" spans="2:2" x14ac:dyDescent="0.25">
      <c r="B7" s="38" t="s">
        <v>109</v>
      </c>
    </row>
    <row r="8" ht="24" customHeight="1" spans="2:2" x14ac:dyDescent="0.25">
      <c r="B8" s="38" t="s">
        <v>110</v>
      </c>
    </row>
    <row r="9" ht="24" customHeight="1" spans="2:2" x14ac:dyDescent="0.25">
      <c r="B9" s="38" t="s">
        <v>111</v>
      </c>
    </row>
    <row r="10" ht="24" customHeight="1" spans="2:2" x14ac:dyDescent="0.25">
      <c r="B10" s="38" t="s">
        <v>112</v>
      </c>
    </row>
    <row r="11" ht="24" customHeight="1" spans="2:2" x14ac:dyDescent="0.25">
      <c r="B11" s="38" t="s">
        <v>113</v>
      </c>
    </row>
    <row r="12" ht="12" customHeight="1" x14ac:dyDescent="0.25"/>
    <row r="13" ht="28" customHeight="1" spans="1:2" x14ac:dyDescent="0.25">
      <c r="A13" s="37" t="s">
        <v>114</v>
      </c>
      <c r="B13" s="9"/>
    </row>
    <row r="15" ht="24" customHeight="1" spans="2:2" x14ac:dyDescent="0.25">
      <c r="B15" s="38" t="s">
        <v>115</v>
      </c>
    </row>
    <row r="16" ht="24" customHeight="1" spans="2:2" x14ac:dyDescent="0.25">
      <c r="B16" s="38" t="s">
        <v>116</v>
      </c>
    </row>
    <row r="17" ht="24" customHeight="1" spans="2:2" x14ac:dyDescent="0.25">
      <c r="B17" s="38" t="s">
        <v>117</v>
      </c>
    </row>
    <row r="18" ht="24" customHeight="1" spans="2:2" x14ac:dyDescent="0.25">
      <c r="B18" s="38" t="s">
        <v>118</v>
      </c>
    </row>
    <row r="19" ht="24" customHeight="1" spans="2:2" x14ac:dyDescent="0.25">
      <c r="B19" s="38" t="s">
        <v>119</v>
      </c>
    </row>
    <row r="20" ht="24" customHeight="1" spans="2:2" x14ac:dyDescent="0.25">
      <c r="B20" s="38" t="s">
        <v>120</v>
      </c>
    </row>
    <row r="21" ht="24" customHeight="1" spans="2:2" x14ac:dyDescent="0.25">
      <c r="B21" s="38" t="s">
        <v>121</v>
      </c>
    </row>
    <row r="22" ht="12" customHeight="1" x14ac:dyDescent="0.25"/>
    <row r="23" ht="28" customHeight="1" spans="1:2" x14ac:dyDescent="0.25">
      <c r="A23" s="37" t="s">
        <v>122</v>
      </c>
      <c r="B23" s="9"/>
    </row>
    <row r="25" ht="24" customHeight="1" spans="2:2" x14ac:dyDescent="0.25">
      <c r="B25" s="38" t="s">
        <v>123</v>
      </c>
    </row>
    <row r="26" ht="24" customHeight="1" spans="2:2" x14ac:dyDescent="0.25">
      <c r="B26" s="38" t="s">
        <v>124</v>
      </c>
    </row>
    <row r="27" ht="24" customHeight="1" spans="2:2" x14ac:dyDescent="0.25">
      <c r="B27" s="38" t="s">
        <v>125</v>
      </c>
    </row>
    <row r="28" ht="24" customHeight="1" spans="2:2" x14ac:dyDescent="0.25">
      <c r="B28" s="38" t="s">
        <v>126</v>
      </c>
    </row>
    <row r="29" ht="24" customHeight="1" spans="2:2" x14ac:dyDescent="0.25">
      <c r="B29" s="38" t="s">
        <v>127</v>
      </c>
    </row>
    <row r="30" ht="24" customHeight="1" spans="2:2" x14ac:dyDescent="0.25">
      <c r="B30" s="38" t="s">
        <v>128</v>
      </c>
    </row>
    <row r="31" ht="24" customHeight="1" spans="2:2" x14ac:dyDescent="0.25">
      <c r="B31" s="38" t="s">
        <v>129</v>
      </c>
    </row>
    <row r="32" ht="12" customHeight="1" x14ac:dyDescent="0.25"/>
    <row r="33" ht="28" customHeight="1" spans="1:2" x14ac:dyDescent="0.25">
      <c r="A33" s="37" t="s">
        <v>130</v>
      </c>
      <c r="B33" s="9"/>
    </row>
    <row r="35" ht="24" customHeight="1" spans="2:2" x14ac:dyDescent="0.25">
      <c r="B35" s="38" t="s">
        <v>131</v>
      </c>
    </row>
    <row r="36" ht="24" customHeight="1" spans="2:2" x14ac:dyDescent="0.25">
      <c r="B36" s="38" t="s">
        <v>132</v>
      </c>
    </row>
    <row r="37" ht="24" customHeight="1" spans="2:2" x14ac:dyDescent="0.25">
      <c r="B37" s="38" t="s">
        <v>133</v>
      </c>
    </row>
    <row r="38" ht="24" customHeight="1" spans="2:2" x14ac:dyDescent="0.25">
      <c r="B38" s="38" t="s">
        <v>134</v>
      </c>
    </row>
    <row r="39" ht="12" customHeight="1" x14ac:dyDescent="0.25"/>
    <row r="40" ht="28" customHeight="1" spans="1:2" x14ac:dyDescent="0.25">
      <c r="A40" s="37" t="s">
        <v>135</v>
      </c>
      <c r="B40" s="9"/>
    </row>
    <row r="42" ht="24" customHeight="1" spans="2:2" x14ac:dyDescent="0.25">
      <c r="B42" s="38" t="s">
        <v>136</v>
      </c>
    </row>
    <row r="43" ht="24" customHeight="1" spans="2:2" x14ac:dyDescent="0.25">
      <c r="B43" s="38" t="s">
        <v>137</v>
      </c>
    </row>
    <row r="44" ht="24" customHeight="1" spans="2:2" x14ac:dyDescent="0.25">
      <c r="B44" s="38" t="s">
        <v>138</v>
      </c>
    </row>
    <row r="45" ht="24" customHeight="1" spans="2:2" x14ac:dyDescent="0.25">
      <c r="B45" s="38" t="s">
        <v>139</v>
      </c>
    </row>
    <row r="46" ht="12" customHeight="1" x14ac:dyDescent="0.25"/>
    <row r="47" ht="28" customHeight="1" spans="1:2" x14ac:dyDescent="0.25">
      <c r="A47" s="37" t="s">
        <v>140</v>
      </c>
      <c r="B47" s="9"/>
    </row>
    <row r="49" ht="24" customHeight="1" spans="2:2" x14ac:dyDescent="0.25">
      <c r="B49" s="38" t="s">
        <v>141</v>
      </c>
    </row>
    <row r="50" ht="24" customHeight="1" spans="2:2" x14ac:dyDescent="0.25">
      <c r="B50" s="38" t="s">
        <v>142</v>
      </c>
    </row>
    <row r="51" ht="24" customHeight="1" spans="2:2" x14ac:dyDescent="0.25">
      <c r="B51" s="38" t="s">
        <v>143</v>
      </c>
    </row>
    <row r="52" ht="24" customHeight="1" spans="2:2" x14ac:dyDescent="0.25">
      <c r="B52" s="38" t="s">
        <v>144</v>
      </c>
    </row>
    <row r="53" ht="12" customHeight="1" x14ac:dyDescent="0.25"/>
    <row r="54" ht="28" customHeight="1" spans="1:2" x14ac:dyDescent="0.25">
      <c r="A54" s="37" t="s">
        <v>145</v>
      </c>
      <c r="B54" s="9"/>
    </row>
    <row r="56" ht="24" customHeight="1" spans="2:2" x14ac:dyDescent="0.25">
      <c r="B56" s="38" t="s">
        <v>146</v>
      </c>
    </row>
    <row r="57" ht="24" customHeight="1" spans="2:2" x14ac:dyDescent="0.25">
      <c r="B57" s="38" t="s">
        <v>147</v>
      </c>
    </row>
    <row r="58" ht="24" customHeight="1" spans="2:2" x14ac:dyDescent="0.25">
      <c r="B58" s="38" t="s">
        <v>148</v>
      </c>
    </row>
    <row r="59" ht="24" customHeight="1" spans="2:2" x14ac:dyDescent="0.25">
      <c r="B59" s="38" t="s">
        <v>149</v>
      </c>
    </row>
    <row r="60" ht="12" customHeight="1" x14ac:dyDescent="0.25"/>
    <row r="61" ht="28" customHeight="1" spans="1:2" x14ac:dyDescent="0.25">
      <c r="A61" s="37" t="s">
        <v>150</v>
      </c>
      <c r="B61" s="9"/>
    </row>
    <row r="63" ht="24" customHeight="1" spans="2:2" x14ac:dyDescent="0.25">
      <c r="B63" s="38" t="s">
        <v>151</v>
      </c>
    </row>
    <row r="64" ht="24" customHeight="1" spans="2:2" x14ac:dyDescent="0.25">
      <c r="B64" s="38" t="s">
        <v>152</v>
      </c>
    </row>
    <row r="65" ht="24" customHeight="1" spans="2:2" x14ac:dyDescent="0.25">
      <c r="B65" s="38" t="s">
        <v>153</v>
      </c>
    </row>
    <row r="66" ht="12" customHeight="1" x14ac:dyDescent="0.25"/>
    <row r="67" ht="6" customHeight="1" x14ac:dyDescent="0.25"/>
    <row r="68" ht="20" customHeight="1" spans="1:2" x14ac:dyDescent="0.25">
      <c r="A68" s="39" t="s">
        <v>16</v>
      </c>
      <c r="B68" s="39"/>
    </row>
    <row r="69" ht="20" customHeight="1" spans="1:2" x14ac:dyDescent="0.25">
      <c r="A69" s="40" t="s">
        <v>17</v>
      </c>
      <c r="B69" s="40"/>
    </row>
  </sheetData>
  <mergeCells count="2">
    <mergeCell ref="A68:B68"/>
    <mergeCell ref="A69:B69"/>
  </mergeCells>
  <hyperlinks>
    <hyperlink ref="A69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P&amp;L Statement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Profit &amp; Loss Projection</dc:title>
  <dc:subject>Financial Template</dc:subject>
  <dc:description>Free Profit &amp; Loss Projection template by FinancialAha.com</dc:description>
  <cp:keywords>finance, template, spreadsheet, FinancialAha</cp:keywords>
  <cp:category>Finance</cp:category>
  <cp:lastModifiedBy>Unknown</cp:lastModifiedBy>
  <cp:lastPrinted>2026-04-01T18:01:30Z</cp:lastPrinted>
  <dcterms:created xsi:type="dcterms:W3CDTF">2026-04-01T18:01:30Z</dcterms:created>
  <dcterms:modified xsi:type="dcterms:W3CDTF">2026-04-01T18:01:30Z</dcterms:modified>
</cp:coreProperties>
</file>