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  <sheet sheetId="2" name="Dashboard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<sst xmlns="http://schemas.openxmlformats.org/spreadsheetml/2006/main" count="80" uniqueCount="74">
  <si>
    <t>Mortgage Refinance Calculator</t>
  </si>
  <si>
    <t>Compare your current mortgage vs a refinanced mortgage to find the break-even point.</t>
  </si>
  <si>
    <t>CURRENT MORTGAGE</t>
  </si>
  <si>
    <t>Remaining Balance:</t>
  </si>
  <si>
    <t>Outstanding loan balance</t>
  </si>
  <si>
    <t>Interest Rate:</t>
  </si>
  <si>
    <t>Annual interest rate</t>
  </si>
  <si>
    <t>Remaining Term (years):</t>
  </si>
  <si>
    <t>Years left on current loan</t>
  </si>
  <si>
    <t>NEW MORTGAGE (REFINANCE)</t>
  </si>
  <si>
    <t>New Interest Rate:</t>
  </si>
  <si>
    <t>Refinanced annual rate</t>
  </si>
  <si>
    <t>New Loan Term (years):</t>
  </si>
  <si>
    <t>New loan duration</t>
  </si>
  <si>
    <t>Closing Costs:</t>
  </si>
  <si>
    <t>Total refinance fees</t>
  </si>
  <si>
    <t>RESULTS</t>
  </si>
  <si>
    <t>Current Monthly Payment:</t>
  </si>
  <si>
    <t>New Monthly Payment:</t>
  </si>
  <si>
    <t>Monthly Savings:</t>
  </si>
  <si>
    <t>per month</t>
  </si>
  <si>
    <t>Total Interest (Current):</t>
  </si>
  <si>
    <t>Total Interest (New):</t>
  </si>
  <si>
    <t>Interest Saved:</t>
  </si>
  <si>
    <t>Break-Even Point:</t>
  </si>
  <si>
    <t>to recoup closing costs</t>
  </si>
  <si>
    <t>Total Cost (Current):</t>
  </si>
  <si>
    <t>Total Cost (New + Closing):</t>
  </si>
  <si>
    <t>Net Savings After Costs:</t>
  </si>
  <si>
    <t>over full loan term</t>
  </si>
  <si>
    <t>Tip: Refinancing typically makes sense when you plan to stay in the home longer than the break-even period.</t>
  </si>
  <si>
    <t>Created with FinancialAha.com - Free financial tools and templates</t>
  </si>
  <si>
    <t>Get a premium spreadsheet from FinancialAha.com</t>
  </si>
  <si>
    <t>Compare current mortgage vs refinanced mortgage</t>
  </si>
  <si>
    <t>by FinancialAha.com</t>
  </si>
  <si>
    <t>MONTHLY SAVINGS</t>
  </si>
  <si>
    <t>BREAK-EVEN</t>
  </si>
  <si>
    <t>TOTAL INTEREST SAVED</t>
  </si>
  <si>
    <t>NET SAVINGS</t>
  </si>
  <si>
    <t>lower payment per month</t>
  </si>
  <si>
    <t>months to recoup costs</t>
  </si>
  <si>
    <t>after closing costs</t>
  </si>
  <si>
    <t>COST COMPARISON</t>
  </si>
  <si>
    <t>Refinancing could save you $21,920 over the life of the loan after closing costs.</t>
  </si>
  <si>
    <t>Current Mortgage</t>
  </si>
  <si>
    <t>Refinanced Mortgage</t>
  </si>
  <si>
    <t>Total Interest</t>
  </si>
  <si>
    <t>Total Cost</t>
  </si>
  <si>
    <t>Monthly Payment</t>
  </si>
  <si>
    <t>How to Use This Template</t>
  </si>
  <si>
    <t>A quick guide to the Mortgage Refinance Calculator.</t>
  </si>
  <si>
    <t>GETTING STARTED</t>
  </si>
  <si>
    <t>1. Go to the "Calculator" sheet</t>
  </si>
  <si>
    <t>2. Enter your current mortgage details in the yellow cells: remaining balance, interest rate, and remaining term</t>
  </si>
  <si>
    <t>3. Enter the refinance offer: new interest rate, new loan term, and closing costs</t>
  </si>
  <si>
    <t>4. The results section and Dashboard will update automatically</t>
  </si>
  <si>
    <t>UNDERSTANDING THE RESULTS</t>
  </si>
  <si>
    <t>Monthly Savings: The difference between your current and new monthly payment.</t>
  </si>
  <si>
    <t>Break-Even Point: How many months until the monthly savings cover the closing costs.</t>
  </si>
  <si>
    <t>Total Interest Saved: The difference in total interest paid over each loan term.</t>
  </si>
  <si>
    <t>Net Savings After Costs: Total savings minus closing costs over the full loan term.</t>
  </si>
  <si>
    <t>WHEN REFINANCING MIGHT MAKE SENSE</t>
  </si>
  <si>
    <t>When the new rate is meaningfully lower than your current rate.</t>
  </si>
  <si>
    <t>When you plan to stay in the home longer than the break-even period.</t>
  </si>
  <si>
    <t>When the net savings after closing costs are positive.</t>
  </si>
  <si>
    <t>When reducing monthly payments fits your financial situation.</t>
  </si>
  <si>
    <t>THINGS TO CONSIDER</t>
  </si>
  <si>
    <t>A lower monthly payment does not always mean lower total cost - a longer term adds interest.</t>
  </si>
  <si>
    <t>Closing costs vary widely - get quotes from multiple lenders.</t>
  </si>
  <si>
    <t>This calculator compares the remaining balance only, not the original loan.</t>
  </si>
  <si>
    <t>Tax implications and PMI changes are not included - consider consulting a professional.</t>
  </si>
  <si>
    <t>COMPATIBILITY</t>
  </si>
  <si>
    <t>This template 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</si>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</sst>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$#,##0.00"/>
    <numFmt numFmtId="166" formatCode="#,##0 &quot;months&quot;"/>
  </numFmts>
  <fonts count="19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i/>
      <color rgb="7C8494"/>
      <sz val="9"/>
      <name val="Aptos"/>
    </font>
    <font>
      <b/>
      <color rgb="14213D"/>
      <sz val="11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color rgb="FFFFFF"/>
      <sz val="1"/>
      <name val="Aptos"/>
    </font>
    <font>
      <color rgb="4A4F5E"/>
      <sz val="13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7F0E4"/>
      </patternFill>
    </fill>
  </fills>
  <borders count="7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4" fillId="0" borderId="0" xfId="0" applyFont="1" applyAlignment="1" applyProtection="1">
      <alignment horizontal="left" vertical="center" indent="1"/>
    </xf>
    <xf numFmtId="164" fontId="5" fillId="2" borderId="2" xfId="0" applyNumberFormat="1" applyFont="1" applyFill="1" applyBorder="1" applyAlignment="1" applyProtection="1">
      <alignment horizontal="right" vertical="center"/>
      <protection locked="0"/>
    </xf>
    <xf numFmtId="10" fontId="5" fillId="2" borderId="2" xfId="0" applyNumberFormat="1" applyFont="1" applyFill="1" applyBorder="1" applyAlignment="1" applyProtection="1">
      <alignment horizontal="right" vertical="center"/>
      <protection locked="0"/>
    </xf>
    <xf numFmtId="3" fontId="5" fillId="2" borderId="2" xfId="0" applyNumberFormat="1" applyFont="1" applyFill="1" applyBorder="1" applyAlignment="1" applyProtection="1">
      <alignment horizontal="right" vertical="center"/>
      <protection locked="0"/>
    </xf>
    <xf numFmtId="165" fontId="6" fillId="3" borderId="3" xfId="0" applyNumberFormat="1" applyFont="1" applyFill="1" applyBorder="1" applyAlignment="1" applyProtection="1">
      <alignment horizontal="right" vertical="center"/>
    </xf>
    <xf numFmtId="166" fontId="6" fillId="3" borderId="3" xfId="0" applyNumberFormat="1" applyFont="1" applyFill="1" applyBorder="1" applyAlignment="1" applyProtection="1">
      <alignment horizontal="right" vertical="center"/>
    </xf>
    <xf numFmtId="0" fontId="2" fillId="4" borderId="3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right" vertical="center"/>
    </xf>
    <xf numFmtId="0" fontId="12" fillId="0" borderId="4" xfId="0" applyFont="1" applyBorder="1" applyAlignment="1" applyProtection="1">
      <alignment horizontal="center" vertical="bottom"/>
    </xf>
    <xf numFmtId="164" fontId="13" fillId="0" borderId="5" xfId="0" applyNumberFormat="1" applyFont="1" applyBorder="1" applyAlignment="1" applyProtection="1">
      <alignment horizontal="center" vertical="center"/>
    </xf>
    <xf numFmtId="166" fontId="14" fillId="0" borderId="5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top"/>
    </xf>
    <xf numFmtId="0" fontId="6" fillId="3" borderId="3" xfId="0" applyFont="1" applyFill="1" applyBorder="1" applyAlignment="1" applyProtection="1">
      <alignment horizontal="center" vertical="center" wrapText="1"/>
    </xf>
    <xf numFmtId="0" fontId="16" fillId="0" borderId="0" xfId="0" applyFont="1" applyProtection="1"/>
    <xf numFmtId="0" fontId="1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Current vs Refinanced Mortgage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Dashboard!$B$101</c:f>
              <c:strCache>
                <c:ptCount val="1"/>
                <c:pt idx="0">
                  <c:v>Total Interest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Dashboard!$C$100:$D$100</c:f>
              <c:strCache>
                <c:ptCount val="2"/>
                <c:pt idx="0">
                  <c:v>Current Mortgage</c:v>
                </c:pt>
                <c:pt idx="1">
                  <c:v>Refinanced Mortgage</c:v>
                </c:pt>
              </c:strCache>
            </c:strRef>
          </c:cat>
          <c:val>
            <c:numRef>
              <c:f>Dashboard!$C$101:$D$101</c:f>
              <c:numCache>
                <c:formatCode>$#,##0</c:formatCode>
                <c:ptCount val="2"/>
                <c:pt idx="0">
                  <c:v>307686</c:v>
                </c:pt>
                <c:pt idx="1">
                  <c:v>279766</c:v>
                </c:pt>
              </c:numCache>
            </c:numRef>
          </c:val>
        </c:ser>
        <c:ser>
          <c:idx val="1"/>
          <c:order val="1"/>
          <c:tx>
            <c:strRef>
              <c:f>Dashboard!$B$102</c:f>
              <c:strCache>
                <c:ptCount val="1"/>
                <c:pt idx="0">
                  <c:v>Total Cost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Dashboard!$C$100:$D$100</c:f>
              <c:strCache>
                <c:ptCount val="2"/>
                <c:pt idx="0">
                  <c:v>Current Mortgage</c:v>
                </c:pt>
                <c:pt idx="1">
                  <c:v>Refinanced Mortgage</c:v>
                </c:pt>
              </c:strCache>
            </c:strRef>
          </c:cat>
          <c:val>
            <c:numRef>
              <c:f>Dashboard!$C$102:$D$102</c:f>
              <c:numCache>
                <c:formatCode>$#,##0</c:formatCode>
                <c:ptCount val="2"/>
                <c:pt idx="0">
                  <c:v>607686</c:v>
                </c:pt>
                <c:pt idx="1">
                  <c:v>585766</c:v>
                </c:pt>
              </c:numCache>
            </c:numRef>
          </c:val>
        </c:ser>
        <c:ser>
          <c:idx val="2"/>
          <c:order val="2"/>
          <c:tx>
            <c:strRef>
              <c:f>Dashboard!$B$103</c:f>
              <c:strCache>
                <c:ptCount val="1"/>
                <c:pt idx="0">
                  <c:v>Monthly Payment</c:v>
                </c:pt>
              </c:strCache>
            </c:strRef>
          </c:tx>
          <c:spPr>
            <a:solidFill>
              <a:srgbClr val="047857"/>
            </a:solidFill>
            <a:ln>
              <a:noFill/>
            </a:ln>
          </c:spPr>
          <c:cat>
            <c:strRef>
              <c:f>Dashboard!$C$100:$D$100</c:f>
              <c:strCache>
                <c:ptCount val="2"/>
                <c:pt idx="0">
                  <c:v>Current Mortgage</c:v>
                </c:pt>
                <c:pt idx="1">
                  <c:v>Refinanced Mortgage</c:v>
                </c:pt>
              </c:strCache>
            </c:strRef>
          </c:cat>
          <c:val>
            <c:numRef>
              <c:f>Dashboard!$C$103:$D$103</c:f>
              <c:numCache>
                <c:formatCode>$#,##0</c:formatCode>
                <c:ptCount val="2"/>
                <c:pt idx="0">
                  <c:v>2026</c:v>
                </c:pt>
                <c:pt idx="1">
                  <c:v>1610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32"/>
  <sheetViews>
    <sheetView workbookViewId="0" showGridLines="0" zoomScale="125"/>
  </sheetViews>
  <sheetFormatPr defaultRowHeight="15" outlineLevelRow="0" outlineLevelCol="0" x14ac:dyDescent="55"/>
  <cols>
    <col min="1" max="1" width="30" customWidth="1"/>
    <col min="2" max="2" width="18" customWidth="1"/>
    <col min="3" max="3" width="28" customWidth="1"/>
    <col min="4" max="4" width="16" customWidth="1"/>
  </cols>
  <sheetData>
    <row r="1" ht="48" customHeight="1" spans="1:4" x14ac:dyDescent="0.25">
      <c r="A1" s="1" t="s">
        <v>0</v>
      </c>
      <c r="B1" s="1"/>
      <c r="C1" s="1"/>
      <c r="D1" s="1"/>
    </row>
    <row r="2" ht="24" customHeight="1" spans="1:4" x14ac:dyDescent="0.25">
      <c r="A2" s="2" t="s">
        <v>1</v>
      </c>
      <c r="B2" s="2"/>
      <c r="C2" s="2"/>
      <c r="D2" s="2"/>
    </row>
    <row r="3" ht="14" customHeight="1" x14ac:dyDescent="0.25"/>
    <row r="4" ht="28" customHeight="1" spans="1:4" x14ac:dyDescent="0.25">
      <c r="A4" s="3" t="s">
        <v>2</v>
      </c>
      <c r="B4" s="4"/>
      <c r="C4" s="4"/>
      <c r="D4" s="4"/>
    </row>
    <row r="5" ht="26" customHeight="1" spans="1:3" x14ac:dyDescent="0.25">
      <c r="A5" s="5" t="s">
        <v>3</v>
      </c>
      <c r="B5" s="6">
        <v>300000</v>
      </c>
      <c r="C5" s="2" t="s">
        <v>4</v>
      </c>
    </row>
    <row r="6" ht="26" customHeight="1" spans="1:3" x14ac:dyDescent="0.25">
      <c r="A6" s="5" t="s">
        <v>5</v>
      </c>
      <c r="B6" s="7">
        <v>0.065</v>
      </c>
      <c r="C6" s="2" t="s">
        <v>6</v>
      </c>
    </row>
    <row r="7" ht="26" customHeight="1" spans="1:3" x14ac:dyDescent="0.25">
      <c r="A7" s="5" t="s">
        <v>7</v>
      </c>
      <c r="B7" s="8">
        <v>25</v>
      </c>
      <c r="C7" s="2" t="s">
        <v>8</v>
      </c>
    </row>
    <row r="8" ht="14" customHeight="1" x14ac:dyDescent="0.25"/>
    <row r="9" ht="28" customHeight="1" spans="1:4" x14ac:dyDescent="0.25">
      <c r="A9" s="3" t="s">
        <v>9</v>
      </c>
      <c r="B9" s="4"/>
      <c r="C9" s="4"/>
      <c r="D9" s="4"/>
    </row>
    <row r="10" ht="26" customHeight="1" spans="1:3" x14ac:dyDescent="0.25">
      <c r="A10" s="5" t="s">
        <v>10</v>
      </c>
      <c r="B10" s="7">
        <v>0.05</v>
      </c>
      <c r="C10" s="2" t="s">
        <v>11</v>
      </c>
    </row>
    <row r="11" ht="26" customHeight="1" spans="1:3" x14ac:dyDescent="0.25">
      <c r="A11" s="5" t="s">
        <v>12</v>
      </c>
      <c r="B11" s="8">
        <v>30</v>
      </c>
      <c r="C11" s="2" t="s">
        <v>13</v>
      </c>
    </row>
    <row r="12" ht="26" customHeight="1" spans="1:3" x14ac:dyDescent="0.25">
      <c r="A12" s="5" t="s">
        <v>14</v>
      </c>
      <c r="B12" s="6">
        <v>6000</v>
      </c>
      <c r="C12" s="2" t="s">
        <v>15</v>
      </c>
    </row>
    <row r="13" ht="14" customHeight="1" x14ac:dyDescent="0.25"/>
    <row r="14" ht="28" customHeight="1" spans="1:4" x14ac:dyDescent="0.25">
      <c r="A14" s="3" t="s">
        <v>16</v>
      </c>
      <c r="B14" s="4"/>
      <c r="C14" s="4"/>
      <c r="D14" s="4"/>
    </row>
    <row r="15" ht="26" customHeight="1" spans="1:2" x14ac:dyDescent="0.25">
      <c r="A15" s="5" t="s">
        <v>17</v>
      </c>
      <c r="B15" s="9">
        <f>ROUND(-PMT(B6/12,B7*12,B5),2)</f>
        <v>2025.62</v>
      </c>
    </row>
    <row r="16" ht="26" customHeight="1" spans="1:2" x14ac:dyDescent="0.25">
      <c r="A16" s="5" t="s">
        <v>18</v>
      </c>
      <c r="B16" s="9">
        <f>ROUND(-PMT(B10/12,B11*12,B5),2)</f>
        <v>1610.46</v>
      </c>
    </row>
    <row r="17" ht="26" customHeight="1" spans="1:3" x14ac:dyDescent="0.25">
      <c r="A17" s="5" t="s">
        <v>19</v>
      </c>
      <c r="B17" s="9">
        <f>B15-B16</f>
        <v>415.16</v>
      </c>
      <c r="C17" s="2" t="s">
        <v>20</v>
      </c>
    </row>
    <row r="18" ht="14" customHeight="1" x14ac:dyDescent="0.25"/>
    <row r="19" ht="26" customHeight="1" spans="1:2" x14ac:dyDescent="0.25">
      <c r="A19" s="5" t="s">
        <v>21</v>
      </c>
      <c r="B19" s="9">
        <f>ROUND(B15*B7*12-B5,2)</f>
        <v>307686</v>
      </c>
    </row>
    <row r="20" ht="26" customHeight="1" spans="1:2" x14ac:dyDescent="0.25">
      <c r="A20" s="5" t="s">
        <v>22</v>
      </c>
      <c r="B20" s="9">
        <f>ROUND(B16*B11*12-B5,2)</f>
        <v>279765.6</v>
      </c>
    </row>
    <row r="21" ht="26" customHeight="1" spans="1:2" x14ac:dyDescent="0.25">
      <c r="A21" s="5" t="s">
        <v>23</v>
      </c>
      <c r="B21" s="9">
        <f>B19-B20</f>
        <v>27920.4</v>
      </c>
    </row>
    <row r="22" ht="14" customHeight="1" x14ac:dyDescent="0.25"/>
    <row r="23" ht="26" customHeight="1" spans="1:3" x14ac:dyDescent="0.25">
      <c r="A23" s="5" t="s">
        <v>24</v>
      </c>
      <c r="B23" s="10">
        <f>IF(B17&gt;0,ROUNDUP(B12/B17,0),0)</f>
        <v>15</v>
      </c>
      <c r="C23" s="2" t="s">
        <v>25</v>
      </c>
    </row>
    <row r="24" ht="26" customHeight="1" spans="1:2" x14ac:dyDescent="0.25">
      <c r="A24" s="5" t="s">
        <v>26</v>
      </c>
      <c r="B24" s="9">
        <f>ROUND(B15*B7*12,2)</f>
        <v>607686</v>
      </c>
    </row>
    <row r="25" ht="26" customHeight="1" spans="1:2" x14ac:dyDescent="0.25">
      <c r="A25" s="5" t="s">
        <v>27</v>
      </c>
      <c r="B25" s="9">
        <f>ROUND(B16*B11*12+B12,2)</f>
        <v>585765.6</v>
      </c>
    </row>
    <row r="26" ht="26" customHeight="1" spans="1:3" x14ac:dyDescent="0.25">
      <c r="A26" s="5" t="s">
        <v>28</v>
      </c>
      <c r="B26" s="9">
        <f>B24-B25</f>
        <v>21920.4</v>
      </c>
      <c r="C26" s="2" t="s">
        <v>29</v>
      </c>
    </row>
    <row r="27" ht="14" customHeight="1" x14ac:dyDescent="0.25"/>
    <row r="28" ht="32" customHeight="1" spans="1:4" x14ac:dyDescent="0.25">
      <c r="A28" s="11" t="s">
        <v>30</v>
      </c>
      <c r="B28" s="11"/>
      <c r="C28" s="11"/>
      <c r="D28" s="11"/>
    </row>
    <row r="29" ht="14" customHeight="1" x14ac:dyDescent="0.25"/>
    <row r="30" ht="6" customHeight="1" x14ac:dyDescent="0.25"/>
    <row r="31" ht="20" customHeight="1" spans="1:4" x14ac:dyDescent="0.25">
      <c r="A31" s="12" t="s">
        <v>31</v>
      </c>
      <c r="B31" s="12"/>
      <c r="C31" s="12"/>
      <c r="D31" s="12"/>
    </row>
    <row r="32" ht="20" customHeight="1" spans="1:4" x14ac:dyDescent="0.25">
      <c r="A32" s="13" t="s">
        <v>32</v>
      </c>
      <c r="B32" s="13"/>
      <c r="C32" s="13"/>
      <c r="D32" s="13"/>
    </row>
  </sheetData>
  <sheetProtection sheet="1"/>
  <mergeCells count="5">
    <mergeCell ref="A1:D1"/>
    <mergeCell ref="A2:D2"/>
    <mergeCell ref="A28:D28"/>
    <mergeCell ref="A31:D31"/>
    <mergeCell ref="A32:D32"/>
  </mergeCells>
  <hyperlinks>
    <hyperlink ref="A3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10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4" t="s">
        <v>0</v>
      </c>
      <c r="C1" s="14"/>
      <c r="D1" s="14"/>
      <c r="E1" s="14"/>
      <c r="F1" s="14"/>
      <c r="G1" s="14"/>
      <c r="H1" s="14"/>
      <c r="I1" s="14"/>
    </row>
    <row r="2" ht="20" customHeight="1" spans="2:9" x14ac:dyDescent="0.25">
      <c r="B2" s="15" t="s">
        <v>33</v>
      </c>
      <c r="C2" s="15"/>
      <c r="D2" s="15"/>
      <c r="E2" s="15"/>
      <c r="F2" s="15"/>
      <c r="G2" s="16" t="s">
        <v>34</v>
      </c>
      <c r="H2" s="16"/>
      <c r="I2" s="16"/>
    </row>
    <row r="3" ht="10" customHeight="1" x14ac:dyDescent="0.25"/>
    <row r="4" ht="22" customHeight="1" spans="2:8" x14ac:dyDescent="0.25">
      <c r="B4" s="17" t="s">
        <v>35</v>
      </c>
      <c r="C4" s="17"/>
      <c r="D4" s="17" t="s">
        <v>36</v>
      </c>
      <c r="E4" s="17"/>
      <c r="F4" s="17" t="s">
        <v>37</v>
      </c>
      <c r="G4" s="17"/>
      <c r="H4" s="17" t="s">
        <v>38</v>
      </c>
    </row>
    <row r="5" ht="48" customHeight="1" spans="2:8" x14ac:dyDescent="0.25">
      <c r="B5" s="18">
        <f>'Calculator'!B17</f>
        <v>415.16</v>
      </c>
      <c r="C5" s="18"/>
      <c r="D5" s="19">
        <f>'Calculator'!B23</f>
        <v>15</v>
      </c>
      <c r="E5" s="19"/>
      <c r="F5" s="18">
        <f>'Calculator'!B21</f>
        <v>27920.4</v>
      </c>
      <c r="G5" s="18"/>
      <c r="H5" s="18">
        <f>'Calculator'!B26</f>
        <v>21920.4</v>
      </c>
    </row>
    <row r="6" ht="20" customHeight="1" spans="2:8" x14ac:dyDescent="0.25">
      <c r="B6" s="20" t="s">
        <v>39</v>
      </c>
      <c r="C6" s="20"/>
      <c r="D6" s="20" t="s">
        <v>40</v>
      </c>
      <c r="E6" s="20"/>
      <c r="F6" s="20" t="s">
        <v>29</v>
      </c>
      <c r="G6" s="20"/>
      <c r="H6" s="20" t="s">
        <v>41</v>
      </c>
    </row>
    <row r="7" ht="14" customHeight="1" x14ac:dyDescent="0.25"/>
    <row r="8" ht="28" customHeight="1" spans="2:9" x14ac:dyDescent="0.25">
      <c r="B8" s="3" t="s">
        <v>42</v>
      </c>
      <c r="C8" s="4"/>
      <c r="D8" s="4"/>
      <c r="E8" s="4"/>
      <c r="F8" s="4"/>
      <c r="G8" s="4"/>
      <c r="H8" s="4"/>
      <c r="I8" s="4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4" customHeight="1" x14ac:dyDescent="0.25"/>
    <row r="25" ht="32" customHeight="1" spans="3:8" x14ac:dyDescent="0.25">
      <c r="C25" s="21" t="s">
        <v>43</v>
      </c>
      <c r="D25" s="21"/>
      <c r="E25" s="21"/>
      <c r="F25" s="21"/>
      <c r="G25" s="21"/>
      <c r="H25" s="21"/>
    </row>
    <row r="26" ht="14" customHeight="1" x14ac:dyDescent="0.25"/>
    <row r="27" ht="6" customHeight="1" x14ac:dyDescent="0.25"/>
    <row r="28" ht="20" customHeight="1" spans="1:9" x14ac:dyDescent="0.25">
      <c r="A28" s="12" t="s">
        <v>31</v>
      </c>
      <c r="B28" s="12"/>
      <c r="C28" s="12"/>
      <c r="D28" s="12"/>
      <c r="E28" s="12"/>
      <c r="F28" s="12"/>
      <c r="G28" s="12"/>
      <c r="H28" s="12"/>
      <c r="I28" s="12"/>
    </row>
    <row r="29" ht="20" customHeight="1" spans="1:9" x14ac:dyDescent="0.25">
      <c r="A29" s="13" t="s">
        <v>32</v>
      </c>
      <c r="B29" s="13"/>
      <c r="C29" s="13"/>
      <c r="D29" s="13"/>
      <c r="E29" s="13"/>
      <c r="F29" s="13"/>
      <c r="G29" s="13"/>
      <c r="H29" s="13"/>
      <c r="I29" s="13"/>
    </row>
    <row r="100" ht="1" customHeight="1" spans="3:4" x14ac:dyDescent="0.25">
      <c r="C100" s="22" t="s">
        <v>44</v>
      </c>
      <c r="D100" s="22" t="s">
        <v>45</v>
      </c>
    </row>
    <row r="101" ht="1" customHeight="1" spans="2:4" x14ac:dyDescent="0.25">
      <c r="B101" s="22" t="s">
        <v>46</v>
      </c>
      <c r="C101" s="22">
        <f>'Calculator'!B19</f>
        <v>307686</v>
      </c>
      <c r="D101" s="22">
        <f>'Calculator'!B20</f>
        <v>279765.6</v>
      </c>
    </row>
    <row r="102" ht="1" customHeight="1" spans="2:4" x14ac:dyDescent="0.25">
      <c r="B102" s="22" t="s">
        <v>47</v>
      </c>
      <c r="C102" s="22">
        <f>'Calculator'!B24</f>
        <v>607686</v>
      </c>
      <c r="D102" s="22">
        <f>'Calculator'!B25</f>
        <v>585765.6</v>
      </c>
    </row>
    <row r="103" ht="1" customHeight="1" spans="2:4" x14ac:dyDescent="0.25">
      <c r="B103" s="22" t="s">
        <v>48</v>
      </c>
      <c r="C103" s="22">
        <f>'Calculator'!B15</f>
        <v>2025.62</v>
      </c>
      <c r="D103" s="22">
        <f>'Calculator'!B16</f>
        <v>1610.46</v>
      </c>
    </row>
  </sheetData>
  <sheetProtection sheet="1"/>
  <mergeCells count="15">
    <mergeCell ref="B1:I1"/>
    <mergeCell ref="B2:F2"/>
    <mergeCell ref="G2:I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C25:H25"/>
    <mergeCell ref="A28:I28"/>
    <mergeCell ref="A29:I29"/>
  </mergeCells>
  <hyperlinks>
    <hyperlink ref="G2" r:id="rId1"/>
    <hyperlink ref="A29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3" t="s">
        <v>49</v>
      </c>
    </row>
    <row r="2" ht="20" customHeight="1" spans="2:2" x14ac:dyDescent="0.25">
      <c r="B2" s="24" t="s">
        <v>50</v>
      </c>
    </row>
    <row r="3" ht="16" customHeight="1" x14ac:dyDescent="0.25"/>
    <row r="4" ht="28" customHeight="1" spans="1:2" x14ac:dyDescent="0.25">
      <c r="A4" s="25" t="s">
        <v>51</v>
      </c>
      <c r="B4" s="4"/>
    </row>
    <row r="6" ht="24" customHeight="1" spans="2:2" x14ac:dyDescent="0.25">
      <c r="B6" s="26" t="s">
        <v>52</v>
      </c>
    </row>
    <row r="7" ht="24" customHeight="1" spans="2:2" x14ac:dyDescent="0.25">
      <c r="B7" s="26" t="s">
        <v>53</v>
      </c>
    </row>
    <row r="8" ht="24" customHeight="1" spans="2:2" x14ac:dyDescent="0.25">
      <c r="B8" s="26" t="s">
        <v>54</v>
      </c>
    </row>
    <row r="9" ht="24" customHeight="1" spans="2:2" x14ac:dyDescent="0.25">
      <c r="B9" s="26" t="s">
        <v>55</v>
      </c>
    </row>
    <row r="10" ht="12" customHeight="1" x14ac:dyDescent="0.25"/>
    <row r="11" ht="28" customHeight="1" spans="1:2" x14ac:dyDescent="0.25">
      <c r="A11" s="25" t="s">
        <v>56</v>
      </c>
      <c r="B11" s="4"/>
    </row>
    <row r="13" ht="24" customHeight="1" spans="2:2" x14ac:dyDescent="0.25">
      <c r="B13" s="26" t="s">
        <v>57</v>
      </c>
    </row>
    <row r="14" ht="24" customHeight="1" spans="2:2" x14ac:dyDescent="0.25">
      <c r="B14" s="26" t="s">
        <v>58</v>
      </c>
    </row>
    <row r="15" ht="24" customHeight="1" spans="2:2" x14ac:dyDescent="0.25">
      <c r="B15" s="26" t="s">
        <v>59</v>
      </c>
    </row>
    <row r="16" ht="24" customHeight="1" spans="2:2" x14ac:dyDescent="0.25">
      <c r="B16" s="26" t="s">
        <v>60</v>
      </c>
    </row>
    <row r="17" ht="12" customHeight="1" x14ac:dyDescent="0.25"/>
    <row r="18" ht="28" customHeight="1" spans="1:2" x14ac:dyDescent="0.25">
      <c r="A18" s="25" t="s">
        <v>61</v>
      </c>
      <c r="B18" s="4"/>
    </row>
    <row r="20" ht="24" customHeight="1" spans="2:2" x14ac:dyDescent="0.25">
      <c r="B20" s="26" t="s">
        <v>62</v>
      </c>
    </row>
    <row r="21" ht="24" customHeight="1" spans="2:2" x14ac:dyDescent="0.25">
      <c r="B21" s="26" t="s">
        <v>63</v>
      </c>
    </row>
    <row r="22" ht="24" customHeight="1" spans="2:2" x14ac:dyDescent="0.25">
      <c r="B22" s="26" t="s">
        <v>64</v>
      </c>
    </row>
    <row r="23" ht="24" customHeight="1" spans="2:2" x14ac:dyDescent="0.25">
      <c r="B23" s="26" t="s">
        <v>65</v>
      </c>
    </row>
    <row r="24" ht="12" customHeight="1" x14ac:dyDescent="0.25"/>
    <row r="25" ht="28" customHeight="1" spans="1:2" x14ac:dyDescent="0.25">
      <c r="A25" s="25" t="s">
        <v>66</v>
      </c>
      <c r="B25" s="4"/>
    </row>
    <row r="27" ht="24" customHeight="1" spans="2:2" x14ac:dyDescent="0.25">
      <c r="B27" s="26" t="s">
        <v>67</v>
      </c>
    </row>
    <row r="28" ht="24" customHeight="1" spans="2:2" x14ac:dyDescent="0.25">
      <c r="B28" s="26" t="s">
        <v>68</v>
      </c>
    </row>
    <row r="29" ht="24" customHeight="1" spans="2:2" x14ac:dyDescent="0.25">
      <c r="B29" s="26" t="s">
        <v>69</v>
      </c>
    </row>
    <row r="30" ht="24" customHeight="1" spans="2:2" x14ac:dyDescent="0.25">
      <c r="B30" s="26" t="s">
        <v>70</v>
      </c>
    </row>
    <row r="31" ht="12" customHeight="1" x14ac:dyDescent="0.25"/>
    <row r="32" ht="28" customHeight="1" spans="1:2" x14ac:dyDescent="0.25">
      <c r="A32" s="25" t="s">
        <v>71</v>
      </c>
      <c r="B32" s="4"/>
    </row>
    <row r="34" ht="24" customHeight="1" spans="2:2" x14ac:dyDescent="0.25">
      <c r="B34" s="26" t="s">
        <v>72</v>
      </c>
    </row>
    <row r="35" ht="24" customHeight="1" spans="2:2" x14ac:dyDescent="0.25">
      <c r="B35" s="26" t="s">
        <v>73</v>
      </c>
    </row>
    <row r="36" ht="12" customHeight="1" x14ac:dyDescent="0.25"/>
    <row r="37" ht="6" customHeight="1" x14ac:dyDescent="0.25"/>
    <row r="38" ht="20" customHeight="1" spans="1:2" x14ac:dyDescent="0.25">
      <c r="A38" s="27" t="s">
        <v>31</v>
      </c>
      <c r="B38" s="27"/>
    </row>
    <row r="39" ht="20" customHeight="1" spans="1:2" x14ac:dyDescent="0.25">
      <c r="A39" s="28" t="s">
        <v>32</v>
      </c>
      <c r="B39" s="28"/>
    </row>
  </sheetData>
  <mergeCells count="2">
    <mergeCell ref="A38:B38"/>
    <mergeCell ref="A39:B39"/>
  </mergeCells>
  <hyperlinks>
    <hyperlink ref="A3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Dashboard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Mortgage Refinance Calculator</dc:title>
  <dc:subject>Financial Template</dc:subject>
  <dc:description>Free Mortgage Refinance Calculator template by FinancialAha.com</dc:description>
  <cp:keywords>finance, template, spreadsheet, FinancialAha</cp:keywords>
  <cp:category>Finance</cp:category>
  <cp:lastModifiedBy>Unknown</cp:lastModifiedBy>
  <cp:lastPrinted>2026-04-01T18:01:18Z</cp:lastPrinted>
  <dcterms:created xsi:type="dcterms:W3CDTF">2026-04-01T18:01:18Z</dcterms:created>
  <dcterms:modified xsi:type="dcterms:W3CDTF">2026-04-01T18:01:18Z</dcterms:modified>
</cp:coreProperties>
</file>