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<sst xmlns="http://schemas.openxmlformats.org/spreadsheetml/2006/main" count="57" uniqueCount="50">
  <si>
    <t>Lease vs Buy Calculator</t>
  </si>
  <si>
    <t>by FinancialAha.com - Which option costs less over time?</t>
  </si>
  <si>
    <t>LEASE COST</t>
  </si>
  <si>
    <t>BUY NET COST</t>
  </si>
  <si>
    <t>BETTER OPTION</t>
  </si>
  <si>
    <t>YOU SAVE</t>
  </si>
  <si>
    <t>Over 36 months</t>
  </si>
  <si>
    <t>Lower total cost</t>
  </si>
  <si>
    <t>By choosing better option</t>
  </si>
  <si>
    <t>TOTAL COST COMPARISON</t>
  </si>
  <si>
    <t>Created with FinancialAha.com - Free financial tools and templates</t>
  </si>
  <si>
    <t>Get a premium spreadsheet from FinancialAha.com</t>
  </si>
  <si>
    <t>Compare the total cost of leasing vs buying.</t>
  </si>
  <si>
    <t>LEASE COSTS</t>
  </si>
  <si>
    <t>Monthly Lease Payment</t>
  </si>
  <si>
    <t>Lease Term (Months)</t>
  </si>
  <si>
    <t>Down Payment</t>
  </si>
  <si>
    <t>Acquisition Fees</t>
  </si>
  <si>
    <t>Mileage Overage Est.</t>
  </si>
  <si>
    <t>End-of-Lease Fee</t>
  </si>
  <si>
    <t>Total Lease Cost</t>
  </si>
  <si>
    <t>BUY COSTS</t>
  </si>
  <si>
    <t>Vehicle Price</t>
  </si>
  <si>
    <t>Loan Interest Rate</t>
  </si>
  <si>
    <t>Loan Term (Months)</t>
  </si>
  <si>
    <t>Sales Tax Rate</t>
  </si>
  <si>
    <t>Monthly Insurance</t>
  </si>
  <si>
    <t>Monthly Maintenance</t>
  </si>
  <si>
    <t>Resale Value (after 36 mo)</t>
  </si>
  <si>
    <t>Monthly Loan Payment</t>
  </si>
  <si>
    <t>Net Cost of Buying (36 mo)</t>
  </si>
  <si>
    <t>VERDICT</t>
  </si>
  <si>
    <t>Better Option</t>
  </si>
  <si>
    <t>Savings</t>
  </si>
  <si>
    <t>How to Use This Calculator</t>
  </si>
  <si>
    <t>Compare the true cost of leasing vs buying a vehicle.</t>
  </si>
  <si>
    <t>GETTING STARTED</t>
  </si>
  <si>
    <t>1. Enter your lease terms: monthly payment, term, fees</t>
  </si>
  <si>
    <t>2. Enter buy details: price, down payment, loan terms, insurance, maintenance</t>
  </si>
  <si>
    <t>3. Estimate the resale value after the lease-equivalent period</t>
  </si>
  <si>
    <t>4. Compare total costs and see which option is cheaper</t>
  </si>
  <si>
    <t>WHAT TO CONSIDER</t>
  </si>
  <si>
    <t>Leasing: Lower monthly payments but you own nothing at the end</t>
  </si>
  <si>
    <t>Buying: Higher payments but you build equity and keep the vehicle</t>
  </si>
  <si>
    <t>Mileage limits on leases can add costs if you drive a lot</t>
  </si>
  <si>
    <t>Insurance may differ between leased and owned vehicles</t>
  </si>
  <si>
    <t>This calculator compares costs over the same time period for fairness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</si>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</sst>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7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6"/>
      <name val="Aptos"/>
    </font>
    <font>
      <b/>
      <color rgb="14213D"/>
      <sz val="10"/>
      <name val="Aptos"/>
    </font>
    <font>
      <b/>
      <color rgb="14213D"/>
      <sz val="12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165" fontId="12" fillId="2" borderId="5" xfId="0" applyNumberFormat="1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 applyProtection="1">
      <alignment horizontal="right" vertical="center"/>
      <protection locked="0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64" fontId="13" fillId="3" borderId="6" xfId="0" applyNumberFormat="1" applyFont="1" applyFill="1" applyBorder="1" applyAlignment="1" applyProtection="1">
      <alignment horizontal="center" vertical="center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165" fontId="14" fillId="3" borderId="6" xfId="0" applyNumberFormat="1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left" vertical="center" indent="1"/>
    </xf>
    <xf numFmtId="0" fontId="13" fillId="3" borderId="6" xfId="0" applyFont="1" applyFill="1" applyBorder="1" applyAlignment="1" applyProtection="1">
      <alignment horizontal="center" vertical="center"/>
    </xf>
    <xf numFmtId="164" fontId="14" fillId="3" borderId="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Total Cost Comparison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'_ChartData'!$A$2:$A$3</c:f>
              <c:strCache>
                <c:ptCount val="2"/>
                <c:pt idx="0">
                  <c:v>Lease</c:v>
                </c:pt>
                <c:pt idx="1">
                  <c:v>Buy (Net)</c:v>
                </c:pt>
              </c:strCache>
            </c:strRef>
          </c:cat>
          <c:val>
            <c:numRef>
              <c:f>'_ChartData'!$B$2:$B$3</c:f>
              <c:numCache>
                <c:formatCode>$#,##0</c:formatCode>
                <c:ptCount val="2"/>
                <c:pt idx="0">
                  <c:v>17464</c:v>
                </c:pt>
                <c:pt idx="1">
                  <c:v>32869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31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3" width="6" customWidth="1"/>
    <col min="4" max="4" width="20" customWidth="1"/>
  </cols>
  <sheetData>
    <row r="1" ht="48" customHeight="1" spans="1:4" x14ac:dyDescent="0.25">
      <c r="A1" s="11" t="s">
        <v>0</v>
      </c>
      <c r="B1" s="11"/>
      <c r="C1" s="11"/>
      <c r="D1" s="11"/>
    </row>
    <row r="2" ht="24" customHeight="1" spans="1:4" x14ac:dyDescent="0.25">
      <c r="A2" s="12" t="s">
        <v>12</v>
      </c>
      <c r="B2" s="12"/>
      <c r="C2" s="12"/>
      <c r="D2" s="12"/>
    </row>
    <row r="3" ht="14" customHeight="1" x14ac:dyDescent="0.25"/>
    <row r="4" ht="28" customHeight="1" spans="1:4" x14ac:dyDescent="0.25">
      <c r="A4" s="13" t="s">
        <v>13</v>
      </c>
      <c r="B4" s="8"/>
      <c r="C4" s="8"/>
      <c r="D4" s="8"/>
    </row>
    <row r="5" ht="26" customHeight="1" spans="1:2" x14ac:dyDescent="0.25">
      <c r="A5" s="14" t="s">
        <v>14</v>
      </c>
      <c r="B5" s="15">
        <v>399</v>
      </c>
    </row>
    <row r="6" ht="26" customHeight="1" spans="1:2" x14ac:dyDescent="0.25">
      <c r="A6" s="14" t="s">
        <v>15</v>
      </c>
      <c r="B6" s="16">
        <v>36</v>
      </c>
    </row>
    <row r="7" ht="26" customHeight="1" spans="1:2" x14ac:dyDescent="0.25">
      <c r="A7" s="14" t="s">
        <v>16</v>
      </c>
      <c r="B7" s="17">
        <v>2000</v>
      </c>
    </row>
    <row r="8" ht="26" customHeight="1" spans="1:2" x14ac:dyDescent="0.25">
      <c r="A8" s="14" t="s">
        <v>17</v>
      </c>
      <c r="B8" s="15">
        <v>750</v>
      </c>
    </row>
    <row r="9" ht="26" customHeight="1" spans="1:2" x14ac:dyDescent="0.25">
      <c r="A9" s="14" t="s">
        <v>18</v>
      </c>
      <c r="B9" s="15">
        <v>0</v>
      </c>
    </row>
    <row r="10" ht="26" customHeight="1" spans="1:2" x14ac:dyDescent="0.25">
      <c r="A10" s="14" t="s">
        <v>19</v>
      </c>
      <c r="B10" s="15">
        <v>350</v>
      </c>
    </row>
    <row r="11" ht="26" customHeight="1" spans="1:2" x14ac:dyDescent="0.25">
      <c r="A11" s="14" t="s">
        <v>20</v>
      </c>
      <c r="B11" s="18">
        <f>B7+B8+(B5*B6)+B9+B10</f>
        <v>17464</v>
      </c>
    </row>
    <row r="12" ht="20" customHeight="1" x14ac:dyDescent="0.25"/>
    <row r="13" ht="28" customHeight="1" spans="1:4" x14ac:dyDescent="0.25">
      <c r="A13" s="13" t="s">
        <v>21</v>
      </c>
      <c r="B13" s="8"/>
      <c r="C13" s="8"/>
      <c r="D13" s="8"/>
    </row>
    <row r="14" ht="26" customHeight="1" spans="1:2" x14ac:dyDescent="0.25">
      <c r="A14" s="14" t="s">
        <v>22</v>
      </c>
      <c r="B14" s="17">
        <v>38000</v>
      </c>
    </row>
    <row r="15" ht="26" customHeight="1" spans="1:2" x14ac:dyDescent="0.25">
      <c r="A15" s="14" t="s">
        <v>16</v>
      </c>
      <c r="B15" s="17">
        <v>5000</v>
      </c>
    </row>
    <row r="16" ht="26" customHeight="1" spans="1:2" x14ac:dyDescent="0.25">
      <c r="A16" s="14" t="s">
        <v>23</v>
      </c>
      <c r="B16" s="19">
        <v>0.055</v>
      </c>
    </row>
    <row r="17" ht="26" customHeight="1" spans="1:2" x14ac:dyDescent="0.25">
      <c r="A17" s="14" t="s">
        <v>24</v>
      </c>
      <c r="B17" s="16">
        <v>60</v>
      </c>
    </row>
    <row r="18" ht="26" customHeight="1" spans="1:2" x14ac:dyDescent="0.25">
      <c r="A18" s="14" t="s">
        <v>25</v>
      </c>
      <c r="B18" s="19">
        <v>0.07</v>
      </c>
    </row>
    <row r="19" ht="26" customHeight="1" spans="1:2" x14ac:dyDescent="0.25">
      <c r="A19" s="14" t="s">
        <v>26</v>
      </c>
      <c r="B19" s="15">
        <v>150</v>
      </c>
    </row>
    <row r="20" ht="26" customHeight="1" spans="1:2" x14ac:dyDescent="0.25">
      <c r="A20" s="14" t="s">
        <v>27</v>
      </c>
      <c r="B20" s="15">
        <v>100</v>
      </c>
    </row>
    <row r="21" ht="26" customHeight="1" spans="1:2" x14ac:dyDescent="0.25">
      <c r="A21" s="14" t="s">
        <v>28</v>
      </c>
      <c r="B21" s="17">
        <v>22000</v>
      </c>
    </row>
    <row r="22" ht="26" customHeight="1" spans="1:2" x14ac:dyDescent="0.25">
      <c r="A22" s="14" t="s">
        <v>29</v>
      </c>
      <c r="B22" s="20">
        <f>IFERROR(ROUND(((B14*(1+B18)-B15)*(B16/12))/(1-(1+B16/12)^(-B17)),2),0)</f>
        <v>681.15</v>
      </c>
    </row>
    <row r="23" ht="26" customHeight="1" spans="1:2" x14ac:dyDescent="0.25">
      <c r="A23" s="14" t="s">
        <v>30</v>
      </c>
      <c r="B23" s="18">
        <f>B15+(B22*B6)+(B19+B20)*B6-B21</f>
        <v>32869</v>
      </c>
    </row>
    <row r="24" ht="20" customHeight="1" x14ac:dyDescent="0.25"/>
    <row r="25" ht="28" customHeight="1" spans="1:4" x14ac:dyDescent="0.25">
      <c r="A25" s="13" t="s">
        <v>31</v>
      </c>
      <c r="B25" s="8"/>
      <c r="C25" s="8"/>
      <c r="D25" s="8"/>
    </row>
    <row r="26" ht="32" customHeight="1" spans="1:2" x14ac:dyDescent="0.25">
      <c r="A26" s="21" t="s">
        <v>32</v>
      </c>
      <c r="B26" s="22" t="str">
        <f>IF(B11&lt;B23,"Lease","Buy")</f>
        <v>Lease</v>
      </c>
    </row>
    <row r="27" ht="26" customHeight="1" spans="1:2" x14ac:dyDescent="0.25">
      <c r="A27" s="14" t="s">
        <v>33</v>
      </c>
      <c r="B27" s="23">
        <f>ABS(B11-B23)</f>
        <v>15404.846582744896</v>
      </c>
    </row>
    <row r="28" ht="8" customHeight="1" x14ac:dyDescent="0.25"/>
    <row r="29" ht="6" customHeight="1" x14ac:dyDescent="0.25"/>
    <row r="30" ht="20" customHeight="1" spans="1:4" x14ac:dyDescent="0.25">
      <c r="A30" s="24" t="s">
        <v>10</v>
      </c>
      <c r="B30" s="24"/>
      <c r="C30" s="24"/>
      <c r="D30" s="24"/>
    </row>
    <row r="31" ht="20" customHeight="1" spans="1:4" x14ac:dyDescent="0.25">
      <c r="A31" s="25" t="s">
        <v>11</v>
      </c>
      <c r="B31" s="25"/>
      <c r="C31" s="25"/>
      <c r="D31" s="25"/>
    </row>
  </sheetData>
  <sheetProtection sheet="1"/>
  <mergeCells count="4">
    <mergeCell ref="A1:D1"/>
    <mergeCell ref="A2:D2"/>
    <mergeCell ref="A30:D30"/>
    <mergeCell ref="A31:D31"/>
  </mergeCells>
  <hyperlinks>
    <hyperlink ref="A3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'Calculator'!B11</f>
        <v>17464</v>
      </c>
      <c r="C5" s="4"/>
      <c r="D5" s="4">
        <f>'Calculator'!B23</f>
        <v>32869</v>
      </c>
      <c r="E5" s="4"/>
      <c r="F5" s="5" t="str">
        <f>'Calculator'!B26</f>
        <v>Lease</v>
      </c>
      <c r="G5" s="5"/>
      <c r="H5" s="4">
        <f>'Calculator'!B27</f>
        <v>15404.846582744896</v>
      </c>
    </row>
    <row r="6" ht="20" customHeight="1" spans="2:8" x14ac:dyDescent="0.25">
      <c r="B6" s="6" t="s">
        <v>6</v>
      </c>
      <c r="C6" s="6"/>
      <c r="D6" s="6" t="s">
        <v>6</v>
      </c>
      <c r="E6" s="6"/>
      <c r="F6" s="6" t="s">
        <v>7</v>
      </c>
      <c r="G6" s="6"/>
      <c r="H6" s="6" t="s">
        <v>8</v>
      </c>
    </row>
    <row r="7" ht="20" customHeight="1" x14ac:dyDescent="0.25"/>
    <row r="8" ht="28" customHeight="1" spans="1:8" x14ac:dyDescent="0.25">
      <c r="A8" s="7" t="s">
        <v>9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10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11</v>
      </c>
      <c r="B27" s="10"/>
      <c r="C27" s="10"/>
      <c r="D27" s="10"/>
      <c r="E27" s="10"/>
      <c r="F27" s="10"/>
      <c r="G27" s="10"/>
      <c r="H27" s="1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3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34</v>
      </c>
    </row>
    <row r="2" ht="20" customHeight="1" spans="2:2" x14ac:dyDescent="0.25">
      <c r="B2" s="2" t="s">
        <v>35</v>
      </c>
    </row>
    <row r="3" ht="16" customHeight="1" x14ac:dyDescent="0.25"/>
    <row r="4" ht="28" customHeight="1" spans="2:2" x14ac:dyDescent="0.25">
      <c r="B4" s="7" t="s">
        <v>36</v>
      </c>
    </row>
    <row r="5" ht="24" customHeight="1" spans="2:2" x14ac:dyDescent="0.25">
      <c r="B5" s="26" t="s">
        <v>37</v>
      </c>
    </row>
    <row r="6" ht="24" customHeight="1" spans="2:2" x14ac:dyDescent="0.25">
      <c r="B6" s="26" t="s">
        <v>38</v>
      </c>
    </row>
    <row r="7" ht="24" customHeight="1" spans="2:2" x14ac:dyDescent="0.25">
      <c r="B7" s="26" t="s">
        <v>39</v>
      </c>
    </row>
    <row r="8" ht="24" customHeight="1" spans="2:2" x14ac:dyDescent="0.25">
      <c r="B8" s="26" t="s">
        <v>40</v>
      </c>
    </row>
    <row r="9" ht="12" customHeight="1" x14ac:dyDescent="0.25"/>
    <row r="10" ht="28" customHeight="1" spans="2:2" x14ac:dyDescent="0.25">
      <c r="B10" s="7" t="s">
        <v>41</v>
      </c>
    </row>
    <row r="11" ht="24" customHeight="1" spans="2:2" x14ac:dyDescent="0.25">
      <c r="B11" s="26" t="s">
        <v>42</v>
      </c>
    </row>
    <row r="12" ht="24" customHeight="1" spans="2:2" x14ac:dyDescent="0.25">
      <c r="B12" s="26" t="s">
        <v>43</v>
      </c>
    </row>
    <row r="13" ht="24" customHeight="1" spans="2:2" x14ac:dyDescent="0.25">
      <c r="B13" s="26" t="s">
        <v>44</v>
      </c>
    </row>
    <row r="14" ht="24" customHeight="1" spans="2:2" x14ac:dyDescent="0.25">
      <c r="B14" s="26" t="s">
        <v>45</v>
      </c>
    </row>
    <row r="15" ht="24" customHeight="1" spans="2:2" x14ac:dyDescent="0.25">
      <c r="B15" s="26" t="s">
        <v>46</v>
      </c>
    </row>
    <row r="16" ht="12" customHeight="1" x14ac:dyDescent="0.25"/>
    <row r="17" ht="28" customHeight="1" spans="2:2" x14ac:dyDescent="0.25">
      <c r="B17" s="7" t="s">
        <v>47</v>
      </c>
    </row>
    <row r="18" ht="24" customHeight="1" spans="2:2" x14ac:dyDescent="0.25">
      <c r="B18" s="26" t="s">
        <v>48</v>
      </c>
    </row>
    <row r="19" ht="24" customHeight="1" spans="2:2" x14ac:dyDescent="0.25">
      <c r="B19" s="26" t="s">
        <v>49</v>
      </c>
    </row>
    <row r="20" ht="12" customHeight="1" x14ac:dyDescent="0.25"/>
    <row r="21" ht="6" customHeight="1" x14ac:dyDescent="0.25"/>
    <row r="22" ht="20" customHeight="1" spans="1:2" x14ac:dyDescent="0.25">
      <c r="A22" s="9" t="s">
        <v>10</v>
      </c>
      <c r="B22" s="9"/>
    </row>
    <row r="23" ht="20" customHeight="1" spans="1:2" x14ac:dyDescent="0.25">
      <c r="A23" s="10" t="s">
        <v>11</v>
      </c>
      <c r="B23" s="10"/>
    </row>
  </sheetData>
  <mergeCells count="2">
    <mergeCell ref="A22:B22"/>
    <mergeCell ref="A23:B23"/>
  </mergeCells>
  <hyperlinks>
    <hyperlink ref="A2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Total Cost Comparison</t>
        </is>
      </c>
      <c r="B1" t="inlineStr">
        <is>
          <t>Total Cost</t>
        </is>
      </c>
    </row>
    <row r="2">
      <c r="A2" t="inlineStr">
        <is>
          <t>Lease</t>
        </is>
      </c>
      <c r="B2">
        <v>17464</v>
      </c>
    </row>
    <row r="3">
      <c r="A3" t="inlineStr">
        <is>
          <t>Buy (Net)</t>
        </is>
      </c>
      <c r="B3">
        <v>32869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Lease vs Buy Calculator</dc:title>
  <dc:subject>Financial Template</dc:subject>
  <dc:description>Free Lease vs Buy Calculator template by FinancialAha.com</dc:description>
  <cp:keywords>finance, template, spreadsheet, FinancialAha</cp:keywords>
  <cp:category>Finance</cp:category>
  <cp:lastModifiedBy>Unknown</cp:lastModifiedBy>
  <cp:lastPrinted>2026-04-01T18:01:00Z</cp:lastPrinted>
  <dcterms:created xsi:type="dcterms:W3CDTF">2026-04-01T18:01:00Z</dcterms:created>
  <dcterms:modified xsi:type="dcterms:W3CDTF">2026-04-01T18:01:00Z</dcterms:modified>
</cp:coreProperties>
</file>