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Affordability Setup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<sst xmlns="http://schemas.openxmlformats.org/spreadsheetml/2006/main" count="97" uniqueCount="93">
  <si>
    <t>Home Affordability Calculator</t>
  </si>
  <si>
    <t>Estimate how much house you can afford based on your income and debts</t>
  </si>
  <si>
    <t>by FinancialAha.com</t>
  </si>
  <si>
    <t>MAX HOME PRICE</t>
  </si>
  <si>
    <t>MAX MONTHLY PAYMENT</t>
  </si>
  <si>
    <t>DOWN PAYMENT</t>
  </si>
  <si>
    <t>based on your income and debts</t>
  </si>
  <si>
    <t>mortgage + tax + insurance + HOA</t>
  </si>
  <si>
    <t>of max home price</t>
  </si>
  <si>
    <t>RECOMMENDED RANGE</t>
  </si>
  <si>
    <t>MAX LOAN AMOUNT</t>
  </si>
  <si>
    <t>MAX HOUSING PAYMENT</t>
  </si>
  <si>
    <t>conservative target (80-90% of max)</t>
  </si>
  <si>
    <t>max you can borrow</t>
  </si>
  <si>
    <t>DTI-limited monthly budget</t>
  </si>
  <si>
    <t>MONTHLY PAYMENT BREAKDOWN</t>
  </si>
  <si>
    <t>Created with FinancialAha.com - Free financial tools and templates</t>
  </si>
  <si>
    <t>Get a premium spreadsheet from FinancialAha.com</t>
  </si>
  <si>
    <t/>
  </si>
  <si>
    <t>Mortgage</t>
  </si>
  <si>
    <t>Property Tax</t>
  </si>
  <si>
    <t>Insurance</t>
  </si>
  <si>
    <t>HOA</t>
  </si>
  <si>
    <t>Payment</t>
  </si>
  <si>
    <t>Home Affordability Setup</t>
  </si>
  <si>
    <t>Enter your financial details in the yellow cells below.</t>
  </si>
  <si>
    <t>INCOME &amp; DEBTS</t>
  </si>
  <si>
    <t>Annual Gross Income</t>
  </si>
  <si>
    <t>Before taxes</t>
  </si>
  <si>
    <t>Monthly Debt Payments</t>
  </si>
  <si>
    <t>Car, student loans, credit cards, etc.</t>
  </si>
  <si>
    <t>Down Payment Savings</t>
  </si>
  <si>
    <t>Cash available for down payment</t>
  </si>
  <si>
    <t>LOAN &amp; PROPERTY DETAILS</t>
  </si>
  <si>
    <t>Mortgage Interest Rate</t>
  </si>
  <si>
    <t>Current market rate</t>
  </si>
  <si>
    <t>Loan Term (years)</t>
  </si>
  <si>
    <t>15 or 30 years</t>
  </si>
  <si>
    <t>Property Tax Rate (annual)</t>
  </si>
  <si>
    <t>e.g. 1.20% of home value</t>
  </si>
  <si>
    <t>Annual Home Insurance</t>
  </si>
  <si>
    <t>Annual homeowner insurance premium</t>
  </si>
  <si>
    <t>Monthly HOA Fees</t>
  </si>
  <si>
    <t>0 if no HOA</t>
  </si>
  <si>
    <t>DEBT-TO-INCOME LIMITS</t>
  </si>
  <si>
    <t>Front-End DTI Limit</t>
  </si>
  <si>
    <t>Housing costs / gross income (typically 28%)</t>
  </si>
  <si>
    <t>Back-End DTI Limit</t>
  </si>
  <si>
    <t>All debts / gross income (typically 36%)</t>
  </si>
  <si>
    <t>CALCULATED RESULTS</t>
  </si>
  <si>
    <t>Max Payment (Front-End DTI)</t>
  </si>
  <si>
    <t>Max Payment (Back-End DTI)</t>
  </si>
  <si>
    <t>Max Housing Payment</t>
  </si>
  <si>
    <t>HOME PRICE CALCULATION</t>
  </si>
  <si>
    <t>Maximum Home Price</t>
  </si>
  <si>
    <t>Maximum Loan Amount</t>
  </si>
  <si>
    <t>Monthly Mortgage (P&amp;I)</t>
  </si>
  <si>
    <t>Monthly Property Tax</t>
  </si>
  <si>
    <t>Total Monthly Payment</t>
  </si>
  <si>
    <t>Down Payment %</t>
  </si>
  <si>
    <t>RECOMMENDED PRICE RANGE</t>
  </si>
  <si>
    <t>Conservative (80% of max)</t>
  </si>
  <si>
    <t>Comfortable (90% of max)</t>
  </si>
  <si>
    <t>How to Use This Template</t>
  </si>
  <si>
    <t>Home Affordability Calculator by FinancialAha.com</t>
  </si>
  <si>
    <t>GETTING STARTED</t>
  </si>
  <si>
    <t>1. Go to the "Affordability Setup" sheet and enter your details in the yellow cells.</t>
  </si>
  <si>
    <t>2. Enter your Annual Gross Income and existing Monthly Debt Payments.</t>
  </si>
  <si>
    <t>3. Enter how much you have saved for a Down Payment.</t>
  </si>
  <si>
    <t>4. Adjust the mortgage Interest Rate, Loan Term, Property Tax Rate, Insurance, and HOA.</t>
  </si>
  <si>
    <t>5. The calculator determines the maximum home price you can afford.</t>
  </si>
  <si>
    <t>UNDERSTANDING DTI RATIOS</t>
  </si>
  <si>
    <t>DTI (Debt-to-Income) ratios are the standard lenders use to approve mortgages.</t>
  </si>
  <si>
    <t>Front-End DTI: Housing costs should not exceed 28% of gross monthly income.</t>
  </si>
  <si>
    <t>Back-End DTI: All debts (housing + existing) should not exceed 36% of gross income.</t>
  </si>
  <si>
    <t>The calculator uses the more restrictive of the two limits.</t>
  </si>
  <si>
    <t>You can adjust these percentages if your lender uses different thresholds.</t>
  </si>
  <si>
    <t>UNDERSTANDING THE RESULTS</t>
  </si>
  <si>
    <t>Max Home Price is the highest price where your DTI stays within limits.</t>
  </si>
  <si>
    <t>Max Housing Payment is the total monthly budget for mortgage, tax, insurance, and HOA.</t>
  </si>
  <si>
    <t>The Recommended Range (80-90% of max) provides a comfortable buffer.</t>
  </si>
  <si>
    <t>Down Payment % shows what percentage of the home price your savings cover.</t>
  </si>
  <si>
    <t>A higher down payment means a lower monthly mortgage and possibly avoiding PMI.</t>
  </si>
  <si>
    <t>TIPS</t>
  </si>
  <si>
    <t>Compare 15-year vs 30-year loan terms to see the impact on affordability.</t>
  </si>
  <si>
    <t>Property tax rates vary significantly by location - check your target area.</t>
  </si>
  <si>
    <t>HOA fees can substantially reduce your maximum affordable home price.</t>
  </si>
  <si>
    <t>Lenders may approve higher DTI ratios with strong credit or large down payments.</t>
  </si>
  <si>
    <t>Remember to budget for closing costs (typically 2-5% of home price) separately.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</si>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</sst>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0.0%"/>
    <numFmt numFmtId="166" formatCode="$#,##0.00"/>
  </numFmts>
  <fonts count="19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6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10" fontId="16" fillId="2" borderId="5" xfId="0" applyNumberFormat="1" applyFont="1" applyFill="1" applyBorder="1" applyAlignment="1" applyProtection="1">
      <alignment horizontal="right" vertical="center"/>
      <protection locked="0"/>
    </xf>
    <xf numFmtId="3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6" fillId="2" borderId="5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9" fontId="16" fillId="2" borderId="5" xfId="0" applyNumberFormat="1" applyFont="1" applyFill="1" applyBorder="1" applyAlignment="1" applyProtection="1">
      <alignment horizontal="right" vertical="center"/>
    </xf>
    <xf numFmtId="164" fontId="17" fillId="3" borderId="6" xfId="0" applyNumberFormat="1" applyFont="1" applyFill="1" applyBorder="1" applyAlignment="1" applyProtection="1">
      <alignment horizontal="right" vertical="center"/>
    </xf>
    <xf numFmtId="166" fontId="17" fillId="3" borderId="6" xfId="0" applyNumberFormat="1" applyFont="1" applyFill="1" applyBorder="1" applyAlignment="1" applyProtection="1">
      <alignment horizontal="right" vertical="center"/>
    </xf>
    <xf numFmtId="165" fontId="17" fillId="3" borderId="6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Payment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Dashboard!$B$33</c:f>
              <c:strCache>
                <c:ptCount val="1"/>
                <c:pt idx="0">
                  <c:v>Payment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5B6ABF"/>
              </a:solidFill>
              <a:ln>
                <a:noFill/>
              </a:ln>
            </c:spPr>
          </c:dPt>
          <c:dPt>
            <c:idx val="3"/>
            <c:spPr>
              <a:solidFill>
                <a:srgbClr val="C27D38"/>
              </a:solidFill>
              <a:ln>
                <a:noFill/>
              </a:ln>
            </c:spPr>
          </c:dPt>
          <c:cat>
            <c:strRef>
              <c:f>Dashboard!$C$32:$F$32</c:f>
              <c:strCache>
                <c:ptCount val="4"/>
                <c:pt idx="0">
                  <c:v>Mortgage</c:v>
                </c:pt>
                <c:pt idx="1">
                  <c:v>Property Tax</c:v>
                </c:pt>
                <c:pt idx="2">
                  <c:v>Insurance</c:v>
                </c:pt>
                <c:pt idx="3">
                  <c:v>HOA</c:v>
                </c:pt>
              </c:strCache>
            </c:strRef>
          </c:cat>
          <c:val>
            <c:numRef>
              <c:f>Dashboard!$C$33:$F$33</c:f>
              <c:numCache>
                <c:formatCode>$#,##0</c:formatCode>
                <c:ptCount val="4"/>
                <c:pt idx="0">
                  <c:v>1575</c:v>
                </c:pt>
                <c:pt idx="1">
                  <c:v>283</c:v>
                </c:pt>
                <c:pt idx="2">
                  <c:v>125</c:v>
                </c:pt>
                <c:pt idx="3">
                  <c:v>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3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'Affordability Setup'!C23</f>
        <v>282898</v>
      </c>
      <c r="C5" s="5"/>
      <c r="E5" s="6">
        <f>'Affordability Setup'!C27</f>
        <v>1983</v>
      </c>
      <c r="F5" s="6"/>
      <c r="H5" s="7">
        <f>'Affordability Setup'!C28</f>
        <v>0.14139348228033163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D8" s="4"/>
      <c r="F8" s="4" t="s">
        <v>10</v>
      </c>
      <c r="G8" s="4"/>
      <c r="H8" s="4" t="s">
        <v>11</v>
      </c>
      <c r="I8" s="4"/>
    </row>
    <row r="9" ht="48" customHeight="1" spans="2:9" x14ac:dyDescent="0.25">
      <c r="B9" s="9" t="str">
        <f>TEXT('Affordability Setup'!C30,"$#,##0")&amp;" - "&amp;TEXT('Affordability Setup'!C31,"$#,##0")</f>
        <v>$226,319 - $254,609</v>
      </c>
      <c r="C9" s="9"/>
      <c r="D9" s="9"/>
      <c r="F9" s="6">
        <f>'Affordability Setup'!C24</f>
        <v>242898</v>
      </c>
      <c r="G9" s="6"/>
      <c r="H9" s="6">
        <f>'Affordability Setup'!C21</f>
        <v>1983</v>
      </c>
      <c r="I9" s="6"/>
    </row>
    <row r="10" ht="20" customHeight="1" spans="2:9" x14ac:dyDescent="0.25">
      <c r="B10" s="8" t="s">
        <v>12</v>
      </c>
      <c r="C10" s="8"/>
      <c r="D10" s="8"/>
      <c r="F10" s="8" t="s">
        <v>13</v>
      </c>
      <c r="G10" s="8"/>
      <c r="H10" s="8" t="s">
        <v>14</v>
      </c>
      <c r="I10" s="8"/>
    </row>
    <row r="11" ht="14" customHeight="1" x14ac:dyDescent="0.25"/>
    <row r="12" ht="28" customHeight="1" spans="2:9" x14ac:dyDescent="0.25">
      <c r="B12" s="10" t="s">
        <v>15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6" customHeight="1" x14ac:dyDescent="0.25"/>
    <row r="30" ht="20" customHeight="1" spans="1:9" x14ac:dyDescent="0.25">
      <c r="A30" s="12" t="s">
        <v>16</v>
      </c>
      <c r="B30" s="12"/>
      <c r="C30" s="12"/>
      <c r="D30" s="12"/>
      <c r="E30" s="12"/>
      <c r="F30" s="12"/>
      <c r="G30" s="12"/>
      <c r="H30" s="12"/>
      <c r="I30" s="12"/>
    </row>
    <row r="31" ht="20" customHeight="1" spans="1:9" x14ac:dyDescent="0.25">
      <c r="A31" s="13" t="s">
        <v>17</v>
      </c>
      <c r="B31" s="13"/>
      <c r="C31" s="13"/>
      <c r="D31" s="13"/>
      <c r="E31" s="13"/>
      <c r="F31" s="13"/>
      <c r="G31" s="13"/>
      <c r="H31" s="13"/>
      <c r="I31" s="13"/>
    </row>
    <row r="32" ht="1" customHeight="1" spans="2:6" x14ac:dyDescent="0.25">
      <c r="B32" s="14" t="s">
        <v>18</v>
      </c>
      <c r="C32" s="14" t="s">
        <v>19</v>
      </c>
      <c r="D32" s="14" t="s">
        <v>20</v>
      </c>
      <c r="E32" s="14" t="s">
        <v>21</v>
      </c>
      <c r="F32" s="14" t="s">
        <v>22</v>
      </c>
    </row>
    <row r="33" ht="1" customHeight="1" spans="2:6" x14ac:dyDescent="0.25">
      <c r="B33" s="14" t="s">
        <v>23</v>
      </c>
      <c r="C33" s="14">
        <f>IFERROR('Affordability Setup'!C25,0)</f>
        <v>1575</v>
      </c>
      <c r="D33" s="14">
        <f>IFERROR('Affordability Setup'!C26,0)</f>
        <v>283</v>
      </c>
      <c r="E33" s="14">
        <f>IFERROR('Affordability Setup'!C12/12,0)</f>
        <v>125</v>
      </c>
      <c r="F33" s="14">
        <f>IFERROR('Affordability Setup'!C13,0)</f>
        <v>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D8"/>
    <mergeCell ref="F8:G8"/>
    <mergeCell ref="H8:I8"/>
    <mergeCell ref="B9:D9"/>
    <mergeCell ref="F9:G9"/>
    <mergeCell ref="H9:I9"/>
    <mergeCell ref="B10:D10"/>
    <mergeCell ref="F10:G10"/>
    <mergeCell ref="H10:I10"/>
    <mergeCell ref="A30:I30"/>
    <mergeCell ref="A31:I31"/>
  </mergeCells>
  <hyperlinks>
    <hyperlink ref="G2" r:id="rId1"/>
    <hyperlink ref="A31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39"/>
  <sheetViews>
    <sheetView workbookViewId="0" showGridLines="0" zoomScale="125"/>
  </sheetViews>
  <sheetFormatPr defaultRowHeight="15" outlineLevelRow="0" outlineLevelCol="0" x14ac:dyDescent="55"/>
  <cols>
    <col min="1" max="1" width="32" customWidth="1"/>
    <col min="2" max="2" width="5" customWidth="1"/>
    <col min="3" max="3" width="20" customWidth="1"/>
    <col min="4" max="4" width="30" customWidth="1"/>
  </cols>
  <sheetData>
    <row r="1" ht="48" customHeight="1" spans="1:4" x14ac:dyDescent="0.25">
      <c r="A1" s="15" t="s">
        <v>24</v>
      </c>
      <c r="B1" s="15"/>
      <c r="C1" s="15"/>
      <c r="D1" s="15"/>
    </row>
    <row r="2" ht="24" customHeight="1" spans="1:4" x14ac:dyDescent="0.25">
      <c r="A2" s="16" t="s">
        <v>25</v>
      </c>
      <c r="B2" s="16"/>
      <c r="C2" s="16"/>
      <c r="D2" s="16"/>
    </row>
    <row r="3" ht="14" customHeight="1" x14ac:dyDescent="0.25"/>
    <row r="4" ht="28" customHeight="1" spans="1:4" x14ac:dyDescent="0.25">
      <c r="A4" s="10" t="s">
        <v>26</v>
      </c>
      <c r="B4" s="11"/>
      <c r="C4" s="11"/>
      <c r="D4" s="11"/>
    </row>
    <row r="5" ht="26" customHeight="1" spans="1:4" x14ac:dyDescent="0.25">
      <c r="A5" s="17" t="s">
        <v>27</v>
      </c>
      <c r="C5" s="18">
        <v>85000</v>
      </c>
      <c r="D5" s="16" t="s">
        <v>28</v>
      </c>
    </row>
    <row r="6" ht="26" customHeight="1" spans="1:4" x14ac:dyDescent="0.25">
      <c r="A6" s="17" t="s">
        <v>29</v>
      </c>
      <c r="C6" s="18">
        <v>500</v>
      </c>
      <c r="D6" s="16" t="s">
        <v>30</v>
      </c>
    </row>
    <row r="7" ht="26" customHeight="1" spans="1:4" x14ac:dyDescent="0.25">
      <c r="A7" s="17" t="s">
        <v>31</v>
      </c>
      <c r="C7" s="18">
        <v>40000</v>
      </c>
      <c r="D7" s="16" t="s">
        <v>32</v>
      </c>
    </row>
    <row r="8" ht="14" customHeight="1" x14ac:dyDescent="0.25"/>
    <row r="9" ht="28" customHeight="1" spans="1:4" x14ac:dyDescent="0.25">
      <c r="A9" s="10" t="s">
        <v>33</v>
      </c>
      <c r="B9" s="11"/>
      <c r="C9" s="19"/>
      <c r="D9" s="11"/>
    </row>
    <row r="10" ht="26" customHeight="1" spans="1:4" x14ac:dyDescent="0.25">
      <c r="A10" s="17" t="s">
        <v>34</v>
      </c>
      <c r="C10" s="20">
        <v>0.0675</v>
      </c>
      <c r="D10" s="16" t="s">
        <v>35</v>
      </c>
    </row>
    <row r="11" ht="26" customHeight="1" spans="1:4" x14ac:dyDescent="0.25">
      <c r="A11" s="17" t="s">
        <v>36</v>
      </c>
      <c r="C11" s="21">
        <v>30</v>
      </c>
      <c r="D11" s="16" t="s">
        <v>37</v>
      </c>
    </row>
    <row r="12" ht="26" customHeight="1" spans="1:4" x14ac:dyDescent="0.25">
      <c r="A12" s="17" t="s">
        <v>38</v>
      </c>
      <c r="C12" s="20">
        <v>0.012</v>
      </c>
      <c r="D12" s="16" t="s">
        <v>39</v>
      </c>
    </row>
    <row r="13" ht="26" customHeight="1" spans="1:4" x14ac:dyDescent="0.25">
      <c r="A13" s="17" t="s">
        <v>40</v>
      </c>
      <c r="C13" s="18">
        <v>1500</v>
      </c>
      <c r="D13" s="16" t="s">
        <v>41</v>
      </c>
    </row>
    <row r="14" ht="26" customHeight="1" spans="1:4" x14ac:dyDescent="0.25">
      <c r="A14" s="17" t="s">
        <v>42</v>
      </c>
      <c r="C14" s="22">
        <v>0</v>
      </c>
      <c r="D14" s="16" t="s">
        <v>43</v>
      </c>
    </row>
    <row r="15" ht="14" customHeight="1" spans="3:3" x14ac:dyDescent="0.25">
      <c r="C15" s="23"/>
    </row>
    <row r="16" ht="28" customHeight="1" spans="1:4" x14ac:dyDescent="0.25">
      <c r="A16" s="10" t="s">
        <v>44</v>
      </c>
      <c r="B16" s="11"/>
      <c r="C16" s="19"/>
      <c r="D16" s="11"/>
    </row>
    <row r="17" ht="26" customHeight="1" spans="1:4" x14ac:dyDescent="0.25">
      <c r="A17" s="17" t="s">
        <v>45</v>
      </c>
      <c r="C17" s="24">
        <v>0.28</v>
      </c>
      <c r="D17" s="16" t="s">
        <v>46</v>
      </c>
    </row>
    <row r="18" ht="26" customHeight="1" spans="1:4" x14ac:dyDescent="0.25">
      <c r="A18" s="17" t="s">
        <v>47</v>
      </c>
      <c r="C18" s="24">
        <v>0.36</v>
      </c>
      <c r="D18" s="16" t="s">
        <v>48</v>
      </c>
    </row>
    <row r="19" ht="14" customHeight="1" x14ac:dyDescent="0.25"/>
    <row r="20" ht="28" customHeight="1" spans="1:4" x14ac:dyDescent="0.25">
      <c r="A20" s="10" t="s">
        <v>49</v>
      </c>
      <c r="B20" s="11"/>
      <c r="C20" s="11"/>
      <c r="D20" s="11"/>
    </row>
    <row r="21" ht="26" customHeight="1" spans="1:3" x14ac:dyDescent="0.25">
      <c r="A21" s="17" t="s">
        <v>50</v>
      </c>
      <c r="C21" s="25">
        <f>C5/12*C15</f>
        <v>1983</v>
      </c>
    </row>
    <row r="22" ht="26" customHeight="1" spans="1:3" x14ac:dyDescent="0.25">
      <c r="A22" s="17" t="s">
        <v>51</v>
      </c>
      <c r="C22" s="25">
        <f>C5/12*C16-C6</f>
        <v>2050</v>
      </c>
    </row>
    <row r="23" ht="26" customHeight="1" spans="1:3" x14ac:dyDescent="0.25">
      <c r="A23" s="17" t="s">
        <v>52</v>
      </c>
      <c r="C23" s="25">
        <f>MIN(C19,C20)</f>
        <v>1983</v>
      </c>
    </row>
    <row r="24" ht="14" customHeight="1" x14ac:dyDescent="0.25"/>
    <row r="25" ht="28" customHeight="1" spans="1:4" x14ac:dyDescent="0.25">
      <c r="A25" s="10" t="s">
        <v>53</v>
      </c>
      <c r="B25" s="11"/>
      <c r="C25" s="11"/>
      <c r="D25" s="11"/>
    </row>
    <row r="26" ht="26" customHeight="1" spans="1:3" x14ac:dyDescent="0.25">
      <c r="A26" s="17" t="s">
        <v>54</v>
      </c>
      <c r="C26" s="25">
        <f>IFERROR(MAX(0,(C21-C12/12-C13+C7*(IF(C9=0,1/(C10*12),(C9/12*(1+C9/12)^(C10*12))/((1+C9/12)^(C10*12)-1))))/((IF(C9=0,1/(C10*12),(C9/12*(1+C9/12)^(C10*12))/((1+C9/12)^(C10*12)-1)))+C11/12)),0)</f>
        <v>282898</v>
      </c>
    </row>
    <row r="27" ht="26" customHeight="1" spans="1:3" x14ac:dyDescent="0.25">
      <c r="A27" s="17" t="s">
        <v>55</v>
      </c>
      <c r="C27" s="25">
        <f>MAX(C23-C7,0)</f>
        <v>242898</v>
      </c>
    </row>
    <row r="28" ht="26" customHeight="1" spans="1:3" x14ac:dyDescent="0.25">
      <c r="A28" s="17" t="s">
        <v>56</v>
      </c>
      <c r="C28" s="26">
        <f>IF(C9=0,C24/(C10*12),ROUND(C24*(C9/12*(1+C9/12)^(C10*12))/((1+C9/12)^(C10*12)-1),2))</f>
        <v>1575</v>
      </c>
    </row>
    <row r="29" ht="26" customHeight="1" spans="1:3" x14ac:dyDescent="0.25">
      <c r="A29" s="17" t="s">
        <v>57</v>
      </c>
      <c r="C29" s="26">
        <f>ROUND(C23*C11/12,2)</f>
        <v>283</v>
      </c>
    </row>
    <row r="30" ht="26" customHeight="1" spans="1:3" x14ac:dyDescent="0.25">
      <c r="A30" s="17" t="s">
        <v>58</v>
      </c>
      <c r="C30" s="26">
        <f>C25+C26+C12/12+C13</f>
        <v>1983</v>
      </c>
    </row>
    <row r="31" ht="26" customHeight="1" spans="1:3" x14ac:dyDescent="0.25">
      <c r="A31" s="17" t="s">
        <v>59</v>
      </c>
      <c r="C31" s="27">
        <f>IF(C23=0,0,C7/C23)</f>
        <v>0.14139348228033163</v>
      </c>
    </row>
    <row r="32" ht="14" customHeight="1" x14ac:dyDescent="0.25"/>
    <row r="33" ht="28" customHeight="1" spans="1:4" x14ac:dyDescent="0.25">
      <c r="A33" s="10" t="s">
        <v>60</v>
      </c>
      <c r="B33" s="11"/>
      <c r="C33" s="11"/>
      <c r="D33" s="11"/>
    </row>
    <row r="34" ht="26" customHeight="1" spans="1:3" x14ac:dyDescent="0.25">
      <c r="A34" s="17" t="s">
        <v>61</v>
      </c>
      <c r="C34" s="25">
        <f>ROUND(C23*0.8,0)</f>
        <v>226319</v>
      </c>
    </row>
    <row r="35" ht="26" customHeight="1" spans="1:3" x14ac:dyDescent="0.25">
      <c r="A35" s="17" t="s">
        <v>62</v>
      </c>
      <c r="C35" s="25">
        <f>ROUND(C23*0.9,0)</f>
        <v>254609</v>
      </c>
    </row>
    <row r="36" ht="14" customHeight="1" x14ac:dyDescent="0.25"/>
    <row r="37" ht="6" customHeight="1" x14ac:dyDescent="0.25"/>
    <row r="38" ht="20" customHeight="1" spans="1:4" x14ac:dyDescent="0.25">
      <c r="A38" s="12" t="s">
        <v>16</v>
      </c>
      <c r="B38" s="12"/>
      <c r="C38" s="12"/>
      <c r="D38" s="12"/>
    </row>
    <row r="39" ht="20" customHeight="1" spans="1:4" x14ac:dyDescent="0.25">
      <c r="A39" s="13" t="s">
        <v>17</v>
      </c>
      <c r="B39" s="13"/>
      <c r="C39" s="13"/>
      <c r="D39" s="13"/>
    </row>
  </sheetData>
  <sheetProtection sheet="1"/>
  <mergeCells count="4">
    <mergeCell ref="A1:D1"/>
    <mergeCell ref="A2:D2"/>
    <mergeCell ref="A38:D38"/>
    <mergeCell ref="A39:D39"/>
  </mergeCells>
  <hyperlinks>
    <hyperlink ref="A3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EF0F7"/>
    <pageSetUpPr fitToPage="1"/>
  </sheetPr>
  <dimension ref="A1:B44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28" t="s">
        <v>63</v>
      </c>
      <c r="B1" s="28"/>
    </row>
    <row r="2" ht="24" customHeight="1" spans="1:2" x14ac:dyDescent="0.25">
      <c r="A2" s="29" t="s">
        <v>64</v>
      </c>
      <c r="B2" s="29"/>
    </row>
    <row r="3" ht="14" customHeight="1" x14ac:dyDescent="0.25"/>
    <row r="4" ht="28" customHeight="1" spans="1:2" x14ac:dyDescent="0.25">
      <c r="A4" s="30" t="s">
        <v>65</v>
      </c>
      <c r="B4" s="11"/>
    </row>
    <row r="6" ht="24" customHeight="1" spans="2:2" x14ac:dyDescent="0.25">
      <c r="B6" s="31" t="s">
        <v>66</v>
      </c>
    </row>
    <row r="7" ht="24" customHeight="1" spans="2:2" x14ac:dyDescent="0.25">
      <c r="B7" s="31" t="s">
        <v>67</v>
      </c>
    </row>
    <row r="8" ht="24" customHeight="1" spans="2:2" x14ac:dyDescent="0.25">
      <c r="B8" s="31" t="s">
        <v>68</v>
      </c>
    </row>
    <row r="9" ht="24" customHeight="1" spans="2:2" x14ac:dyDescent="0.25">
      <c r="B9" s="31" t="s">
        <v>69</v>
      </c>
    </row>
    <row r="10" ht="24" customHeight="1" spans="2:2" x14ac:dyDescent="0.25">
      <c r="B10" s="31" t="s">
        <v>70</v>
      </c>
    </row>
    <row r="11" ht="12" customHeight="1" x14ac:dyDescent="0.25"/>
    <row r="12" ht="28" customHeight="1" spans="1:2" x14ac:dyDescent="0.25">
      <c r="A12" s="30" t="s">
        <v>71</v>
      </c>
      <c r="B12" s="11"/>
    </row>
    <row r="14" ht="24" customHeight="1" spans="2:2" x14ac:dyDescent="0.25">
      <c r="B14" s="31" t="s">
        <v>72</v>
      </c>
    </row>
    <row r="15" ht="24" customHeight="1" spans="2:2" x14ac:dyDescent="0.25">
      <c r="B15" s="31" t="s">
        <v>73</v>
      </c>
    </row>
    <row r="16" ht="24" customHeight="1" spans="2:2" x14ac:dyDescent="0.25">
      <c r="B16" s="31" t="s">
        <v>74</v>
      </c>
    </row>
    <row r="17" ht="24" customHeight="1" spans="2:2" x14ac:dyDescent="0.25">
      <c r="B17" s="31" t="s">
        <v>75</v>
      </c>
    </row>
    <row r="18" ht="24" customHeight="1" spans="2:2" x14ac:dyDescent="0.25">
      <c r="B18" s="31" t="s">
        <v>76</v>
      </c>
    </row>
    <row r="19" ht="12" customHeight="1" x14ac:dyDescent="0.25"/>
    <row r="20" ht="28" customHeight="1" spans="1:2" x14ac:dyDescent="0.25">
      <c r="A20" s="30" t="s">
        <v>77</v>
      </c>
      <c r="B20" s="11"/>
    </row>
    <row r="22" ht="24" customHeight="1" spans="2:2" x14ac:dyDescent="0.25">
      <c r="B22" s="31" t="s">
        <v>78</v>
      </c>
    </row>
    <row r="23" ht="24" customHeight="1" spans="2:2" x14ac:dyDescent="0.25">
      <c r="B23" s="31" t="s">
        <v>79</v>
      </c>
    </row>
    <row r="24" ht="24" customHeight="1" spans="2:2" x14ac:dyDescent="0.25">
      <c r="B24" s="31" t="s">
        <v>80</v>
      </c>
    </row>
    <row r="25" ht="24" customHeight="1" spans="2:2" x14ac:dyDescent="0.25">
      <c r="B25" s="31" t="s">
        <v>81</v>
      </c>
    </row>
    <row r="26" ht="24" customHeight="1" spans="2:2" x14ac:dyDescent="0.25">
      <c r="B26" s="31" t="s">
        <v>82</v>
      </c>
    </row>
    <row r="27" ht="12" customHeight="1" x14ac:dyDescent="0.25"/>
    <row r="28" ht="28" customHeight="1" spans="1:2" x14ac:dyDescent="0.25">
      <c r="A28" s="30" t="s">
        <v>83</v>
      </c>
      <c r="B28" s="11"/>
    </row>
    <row r="30" ht="24" customHeight="1" spans="2:2" x14ac:dyDescent="0.25">
      <c r="B30" s="31" t="s">
        <v>84</v>
      </c>
    </row>
    <row r="31" ht="24" customHeight="1" spans="2:2" x14ac:dyDescent="0.25">
      <c r="B31" s="31" t="s">
        <v>85</v>
      </c>
    </row>
    <row r="32" ht="24" customHeight="1" spans="2:2" x14ac:dyDescent="0.25">
      <c r="B32" s="31" t="s">
        <v>86</v>
      </c>
    </row>
    <row r="33" ht="24" customHeight="1" spans="2:2" x14ac:dyDescent="0.25">
      <c r="B33" s="31" t="s">
        <v>87</v>
      </c>
    </row>
    <row r="34" ht="24" customHeight="1" spans="2:2" x14ac:dyDescent="0.25">
      <c r="B34" s="31" t="s">
        <v>88</v>
      </c>
    </row>
    <row r="35" ht="12" customHeight="1" x14ac:dyDescent="0.25"/>
    <row r="36" ht="28" customHeight="1" spans="1:2" x14ac:dyDescent="0.25">
      <c r="A36" s="30" t="s">
        <v>89</v>
      </c>
      <c r="B36" s="11"/>
    </row>
    <row r="38" ht="24" customHeight="1" spans="2:2" x14ac:dyDescent="0.25">
      <c r="B38" s="31" t="s">
        <v>90</v>
      </c>
    </row>
    <row r="39" ht="24" customHeight="1" spans="2:2" x14ac:dyDescent="0.25">
      <c r="B39" s="31" t="s">
        <v>91</v>
      </c>
    </row>
    <row r="40" ht="24" customHeight="1" spans="2:2" x14ac:dyDescent="0.25">
      <c r="B40" s="31" t="s">
        <v>92</v>
      </c>
    </row>
    <row r="41" ht="12" customHeight="1" x14ac:dyDescent="0.25"/>
    <row r="42" ht="6" customHeight="1" x14ac:dyDescent="0.25"/>
    <row r="43" ht="20" customHeight="1" spans="1:2" x14ac:dyDescent="0.25">
      <c r="A43" s="32" t="s">
        <v>16</v>
      </c>
      <c r="B43" s="32"/>
    </row>
    <row r="44" ht="20" customHeight="1" spans="1:2" x14ac:dyDescent="0.25">
      <c r="A44" s="33" t="s">
        <v>17</v>
      </c>
      <c r="B44" s="33"/>
    </row>
  </sheetData>
  <mergeCells count="4">
    <mergeCell ref="A1:B1"/>
    <mergeCell ref="A2:B2"/>
    <mergeCell ref="A43:B43"/>
    <mergeCell ref="A44:B44"/>
  </mergeCells>
  <hyperlinks>
    <hyperlink ref="A4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Affordability Setup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Home Affordability Calculator</dc:title>
  <dc:subject>Financial Template</dc:subject>
  <dc:description>Free Home Affordability Calculator template by FinancialAha.com</dc:description>
  <cp:keywords>finance, template, spreadsheet, FinancialAha</cp:keywords>
  <cp:category>Finance</cp:category>
  <cp:lastModifiedBy>Unknown</cp:lastModifiedBy>
  <cp:lastPrinted>2026-04-01T18:00:43Z</cp:lastPrinted>
  <dcterms:created xsi:type="dcterms:W3CDTF">2026-04-01T18:00:43Z</dcterms:created>
  <dcterms:modified xsi:type="dcterms:W3CDTF">2026-04-01T18:00:43Z</dcterms:modified>
</cp:coreProperties>
</file>