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Calculator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<sst xmlns="http://schemas.openxmlformats.org/spreadsheetml/2006/main" count="61" uniqueCount="55">
  <si>
    <t>FIRE Calculator</t>
  </si>
  <si>
    <t>by FinancialAha.com - Your path to Financial Independence</t>
  </si>
  <si>
    <t>FIRE NUMBER</t>
  </si>
  <si>
    <t>FIRE AGE</t>
  </si>
  <si>
    <t>SAVINGS RATE</t>
  </si>
  <si>
    <t>PROGRESS</t>
  </si>
  <si>
    <t>Your target</t>
  </si>
  <si>
    <t>When you can retire</t>
  </si>
  <si>
    <t>Of gross income</t>
  </si>
  <si>
    <t>Toward FIRE number</t>
  </si>
  <si>
    <t>PATH TO FINANCIAL INDEPENDENCE</t>
  </si>
  <si>
    <t>Created with FinancialAha.com - Free financial tools and templates</t>
  </si>
  <si>
    <t>Get a premium spreadsheet from FinancialAha.com</t>
  </si>
  <si>
    <t>Financial Independence, Retire Early - find your FIRE number.</t>
  </si>
  <si>
    <t>YOUR FINANCES</t>
  </si>
  <si>
    <t>Current Age</t>
  </si>
  <si>
    <t>Annual Income</t>
  </si>
  <si>
    <t>Annual Expenses</t>
  </si>
  <si>
    <t>Current Savings/Investments</t>
  </si>
  <si>
    <t>Expected Annual Return</t>
  </si>
  <si>
    <t>Safe Withdrawal Rate</t>
  </si>
  <si>
    <t>Inflation Rate</t>
  </si>
  <si>
    <t>FIRE RESULTS</t>
  </si>
  <si>
    <t>FIRE Number</t>
  </si>
  <si>
    <t>Annual Savings</t>
  </si>
  <si>
    <t>Savings Rate</t>
  </si>
  <si>
    <t>Years to FIRE</t>
  </si>
  <si>
    <t>FIRE Age</t>
  </si>
  <si>
    <t>Progress to FIRE</t>
  </si>
  <si>
    <t>YEAR-BY-YEAR PROJECTION</t>
  </si>
  <si>
    <t>Year</t>
  </si>
  <si>
    <t>Age</t>
  </si>
  <si>
    <t>Growth</t>
  </si>
  <si>
    <t>Total Balance</t>
  </si>
  <si>
    <t>FIRE?</t>
  </si>
  <si>
    <t>How to Use the FIRE Calculator</t>
  </si>
  <si>
    <t>Plan your path to financial independence and early retirement.</t>
  </si>
  <si>
    <t>WHAT IS FIRE?</t>
  </si>
  <si>
    <t>FIRE = Financial Independence, Retire Early</t>
  </si>
  <si>
    <t>Your FIRE Number = Annual Expenses / Safe Withdrawal Rate</t>
  </si>
  <si>
    <t>Once your investments reach the FIRE Number, you can live off investment returns</t>
  </si>
  <si>
    <t>The standard safe withdrawal rate is 4% (the "4% rule")</t>
  </si>
  <si>
    <t>GETTING STARTED</t>
  </si>
  <si>
    <t>1. Enter your annual income and expenses</t>
  </si>
  <si>
    <t>2. Enter your current savings/investment balance</t>
  </si>
  <si>
    <t>3. Adjust return rate and safe withdrawal rate as needed</t>
  </si>
  <si>
    <t>4. See your FIRE Number and how many years until you reach it</t>
  </si>
  <si>
    <t>SAVINGS RATE IMPACT</t>
  </si>
  <si>
    <t>A 50% savings rate typically leads to FIRE in ~17 years</t>
  </si>
  <si>
    <t>A 60% savings rate cuts it to ~12 years</t>
  </si>
  <si>
    <t>A 70% savings rate can achieve FIRE in ~8-9 years</t>
  </si>
  <si>
    <t>The key lever is spending less, not just earning more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</si>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</sst>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17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9A7B4F"/>
      <sz val="20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6"/>
      <name val="Aptos"/>
    </font>
    <font>
      <b/>
      <color rgb="14213D"/>
      <sz val="10"/>
      <name val="Aptos"/>
    </font>
    <font>
      <b/>
      <color rgb="FFFFFF"/>
      <sz val="10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14213D"/>
      </patternFill>
    </fill>
    <fill>
      <patternFill patternType="solid">
        <fgColor rgb="F4F5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 vertical="bottom"/>
    </xf>
    <xf numFmtId="16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center" indent="1"/>
    </xf>
    <xf numFmtId="0" fontId="0" fillId="0" borderId="4" xfId="0" applyBorder="1"/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wrapText="1" indent="1"/>
    </xf>
    <xf numFmtId="0" fontId="7" fillId="0" borderId="4" xfId="0" applyFont="1" applyBorder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2" fillId="2" borderId="5" xfId="0" applyFont="1" applyFill="1" applyBorder="1" applyAlignment="1" applyProtection="1">
      <alignment horizontal="right" vertical="center"/>
      <protection locked="0"/>
    </xf>
    <xf numFmtId="164" fontId="12" fillId="2" borderId="5" xfId="0" applyNumberFormat="1" applyFont="1" applyFill="1" applyBorder="1" applyAlignment="1" applyProtection="1">
      <alignment horizontal="right" vertical="center"/>
      <protection locked="0"/>
    </xf>
    <xf numFmtId="10" fontId="12" fillId="2" borderId="5" xfId="0" applyNumberFormat="1" applyFont="1" applyFill="1" applyBorder="1" applyAlignment="1" applyProtection="1">
      <alignment horizontal="right" vertical="center"/>
      <protection locked="0"/>
    </xf>
    <xf numFmtId="164" fontId="13" fillId="3" borderId="6" xfId="0" applyNumberFormat="1" applyFont="1" applyFill="1" applyBorder="1" applyAlignment="1" applyProtection="1">
      <alignment horizontal="center" vertical="center"/>
    </xf>
    <xf numFmtId="164" fontId="14" fillId="3" borderId="6" xfId="0" applyNumberFormat="1" applyFont="1" applyFill="1" applyBorder="1" applyAlignment="1" applyProtection="1">
      <alignment horizontal="right" vertical="center"/>
    </xf>
    <xf numFmtId="9" fontId="14" fillId="3" borderId="6" xfId="0" applyNumberFormat="1" applyFont="1" applyFill="1" applyBorder="1" applyAlignment="1" applyProtection="1">
      <alignment horizontal="right" vertical="center"/>
    </xf>
    <xf numFmtId="0" fontId="13" fillId="3" borderId="6" xfId="0" applyFont="1" applyFill="1" applyBorder="1" applyAlignment="1" applyProtection="1">
      <alignment horizontal="center" vertical="center"/>
    </xf>
    <xf numFmtId="0" fontId="15" fillId="4" borderId="0" xfId="0" applyFont="1" applyFill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right" vertical="center"/>
    </xf>
    <xf numFmtId="164" fontId="12" fillId="0" borderId="7" xfId="0" applyNumberFormat="1" applyFont="1" applyBorder="1" applyAlignment="1" applyProtection="1">
      <alignment horizontal="right" vertical="center"/>
    </xf>
    <xf numFmtId="0" fontId="12" fillId="5" borderId="7" xfId="0" applyFont="1" applyFill="1" applyBorder="1" applyAlignment="1" applyProtection="1">
      <alignment horizontal="right" vertical="center"/>
    </xf>
    <xf numFmtId="164" fontId="12" fillId="5" borderId="7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indent="1"/>
    </xf>
    <xf numFmtId="0" fontId="16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Path to Financial Independence</a:t>
            </a:r>
          </a:p>
        </c:rich>
      </c:tx>
      <c:layout/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'_ChartData'!$B$1</c:f>
              <c:strCache>
                <c:ptCount val="1"/>
                <c:pt idx="0">
                  <c:v>Savings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'_ChartData'!$A$2:$A$14</c:f>
              <c:strCache>
                <c:ptCount val="13"/>
                <c:pt idx="0">
                  <c:v>Age 31</c:v>
                </c:pt>
                <c:pt idx="1">
                  <c:v>Age 34</c:v>
                </c:pt>
                <c:pt idx="2">
                  <c:v>Age 37</c:v>
                </c:pt>
                <c:pt idx="3">
                  <c:v>Age 40</c:v>
                </c:pt>
                <c:pt idx="4">
                  <c:v>Age 43</c:v>
                </c:pt>
                <c:pt idx="5">
                  <c:v>Age 46</c:v>
                </c:pt>
                <c:pt idx="6">
                  <c:v>Age 49</c:v>
                </c:pt>
                <c:pt idx="7">
                  <c:v>Age 52</c:v>
                </c:pt>
                <c:pt idx="8">
                  <c:v>Age 55</c:v>
                </c:pt>
                <c:pt idx="9">
                  <c:v>Age 58</c:v>
                </c:pt>
                <c:pt idx="10">
                  <c:v>Age 61</c:v>
                </c:pt>
                <c:pt idx="11">
                  <c:v>Age 64</c:v>
                </c:pt>
                <c:pt idx="12">
                  <c:v>Age 65</c:v>
                </c:pt>
              </c:strCache>
            </c:strRef>
          </c:cat>
          <c:val>
            <c:numRef>
              <c:f>'_ChartData'!$B$2:$B$14</c:f>
              <c:numCache>
                <c:formatCode>$#,##0</c:formatCode>
                <c:ptCount val="13"/>
                <c:pt idx="0">
                  <c:v>135600</c:v>
                </c:pt>
                <c:pt idx="1">
                  <c:v>326861</c:v>
                </c:pt>
                <c:pt idx="2">
                  <c:v>561164</c:v>
                </c:pt>
                <c:pt idx="3">
                  <c:v>848195</c:v>
                </c:pt>
                <c:pt idx="4">
                  <c:v>1199820</c:v>
                </c:pt>
                <c:pt idx="5">
                  <c:v>1630576</c:v>
                </c:pt>
                <c:pt idx="6">
                  <c:v>2158270</c:v>
                </c:pt>
                <c:pt idx="7">
                  <c:v>2804719</c:v>
                </c:pt>
                <c:pt idx="8">
                  <c:v>3596646</c:v>
                </c:pt>
                <c:pt idx="9">
                  <c:v>4566792</c:v>
                </c:pt>
                <c:pt idx="10">
                  <c:v>5755261</c:v>
                </c:pt>
                <c:pt idx="11">
                  <c:v>7211187</c:v>
                </c:pt>
                <c:pt idx="12">
                  <c:v>7765970</c:v>
                </c:pt>
              </c:numCache>
            </c:numRef>
          </c:val>
        </c:ser>
        <c:ser>
          <c:idx val="1"/>
          <c:order val="1"/>
          <c:tx>
            <c:strRef>
              <c:f>'_ChartData'!$C$1</c:f>
              <c:strCache>
                <c:ptCount val="1"/>
                <c:pt idx="0">
                  <c:v>FIRE Number</c:v>
                </c:pt>
              </c:strCache>
            </c:strRef>
          </c:tx>
          <c:spPr>
            <a:solidFill>
              <a:srgbClr val="9A7B4F"/>
            </a:solidFill>
            <a:ln>
              <a:noFill/>
            </a:ln>
          </c:spPr>
          <c:cat>
            <c:strRef>
              <c:f>'_ChartData'!$A$2:$A$14</c:f>
              <c:strCache>
                <c:ptCount val="13"/>
                <c:pt idx="0">
                  <c:v>Age 31</c:v>
                </c:pt>
                <c:pt idx="1">
                  <c:v>Age 34</c:v>
                </c:pt>
                <c:pt idx="2">
                  <c:v>Age 37</c:v>
                </c:pt>
                <c:pt idx="3">
                  <c:v>Age 40</c:v>
                </c:pt>
                <c:pt idx="4">
                  <c:v>Age 43</c:v>
                </c:pt>
                <c:pt idx="5">
                  <c:v>Age 46</c:v>
                </c:pt>
                <c:pt idx="6">
                  <c:v>Age 49</c:v>
                </c:pt>
                <c:pt idx="7">
                  <c:v>Age 52</c:v>
                </c:pt>
                <c:pt idx="8">
                  <c:v>Age 55</c:v>
                </c:pt>
                <c:pt idx="9">
                  <c:v>Age 58</c:v>
                </c:pt>
                <c:pt idx="10">
                  <c:v>Age 61</c:v>
                </c:pt>
                <c:pt idx="11">
                  <c:v>Age 64</c:v>
                </c:pt>
                <c:pt idx="12">
                  <c:v>Age 65</c:v>
                </c:pt>
              </c:strCache>
            </c:strRef>
          </c:cat>
          <c:val>
            <c:numRef>
              <c:f>'_ChartData'!$C$2:$C$14</c:f>
              <c:numCache>
                <c:formatCode>$#,##0</c:formatCode>
                <c:ptCount val="13"/>
                <c:pt idx="0">
                  <c:v>1125000</c:v>
                </c:pt>
                <c:pt idx="1">
                  <c:v>1125000</c:v>
                </c:pt>
                <c:pt idx="2">
                  <c:v>1125000</c:v>
                </c:pt>
                <c:pt idx="3">
                  <c:v>1125000</c:v>
                </c:pt>
                <c:pt idx="4">
                  <c:v>1125000</c:v>
                </c:pt>
                <c:pt idx="5">
                  <c:v>1125000</c:v>
                </c:pt>
                <c:pt idx="6">
                  <c:v>1125000</c:v>
                </c:pt>
                <c:pt idx="7">
                  <c:v>1125000</c:v>
                </c:pt>
                <c:pt idx="8">
                  <c:v>1125000</c:v>
                </c:pt>
                <c:pt idx="9">
                  <c:v>1125000</c:v>
                </c:pt>
                <c:pt idx="10">
                  <c:v>1125000</c:v>
                </c:pt>
                <c:pt idx="11">
                  <c:v>1125000</c:v>
                </c:pt>
                <c:pt idx="12">
                  <c:v>1125000</c:v>
                </c:pt>
              </c:numCache>
            </c:numRef>
          </c:val>
        </c:ser>
        <c:axId val="111111111"/>
        <c:axId val="222222222"/>
      </c:area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61"/>
  <sheetViews>
    <sheetView workbookViewId="0" showGridLines="0" zoomScale="125"/>
  </sheetViews>
  <sheetFormatPr defaultRowHeight="15" outlineLevelRow="0" outlineLevelCol="0" x14ac:dyDescent="55"/>
  <cols>
    <col min="1" max="1" width="28" customWidth="1"/>
    <col min="2" max="2" width="20" customWidth="1"/>
    <col min="3" max="4" width="16" customWidth="1"/>
    <col min="5" max="5" width="20" customWidth="1"/>
    <col min="6" max="6" width="14" customWidth="1"/>
  </cols>
  <sheetData>
    <row r="1" ht="48" customHeight="1" spans="1:6" x14ac:dyDescent="0.25">
      <c r="A1" s="12" t="s">
        <v>0</v>
      </c>
      <c r="B1" s="12"/>
      <c r="C1" s="12"/>
      <c r="D1" s="12"/>
      <c r="E1" s="12"/>
      <c r="F1" s="12"/>
    </row>
    <row r="2" ht="24" customHeight="1" spans="1:6" x14ac:dyDescent="0.25">
      <c r="A2" s="13" t="s">
        <v>13</v>
      </c>
      <c r="B2" s="13"/>
      <c r="C2" s="13"/>
      <c r="D2" s="13"/>
      <c r="E2" s="13"/>
      <c r="F2" s="13"/>
    </row>
    <row r="3" ht="14" customHeight="1" x14ac:dyDescent="0.25"/>
    <row r="4" ht="28" customHeight="1" spans="1:6" x14ac:dyDescent="0.25">
      <c r="A4" s="14" t="s">
        <v>14</v>
      </c>
      <c r="B4" s="9"/>
      <c r="C4" s="9"/>
      <c r="D4" s="9"/>
      <c r="E4" s="9"/>
      <c r="F4" s="9"/>
    </row>
    <row r="5" ht="26" customHeight="1" spans="1:2" x14ac:dyDescent="0.25">
      <c r="A5" s="15" t="s">
        <v>15</v>
      </c>
      <c r="B5" s="16">
        <v>30</v>
      </c>
    </row>
    <row r="6" ht="26" customHeight="1" spans="1:2" x14ac:dyDescent="0.25">
      <c r="A6" s="15" t="s">
        <v>16</v>
      </c>
      <c r="B6" s="17">
        <v>95000</v>
      </c>
    </row>
    <row r="7" ht="26" customHeight="1" spans="1:2" x14ac:dyDescent="0.25">
      <c r="A7" s="15" t="s">
        <v>17</v>
      </c>
      <c r="B7" s="17">
        <v>45000</v>
      </c>
    </row>
    <row r="8" ht="26" customHeight="1" spans="1:2" x14ac:dyDescent="0.25">
      <c r="A8" s="15" t="s">
        <v>18</v>
      </c>
      <c r="B8" s="17">
        <v>80000</v>
      </c>
    </row>
    <row r="9" ht="26" customHeight="1" spans="1:2" x14ac:dyDescent="0.25">
      <c r="A9" s="15" t="s">
        <v>19</v>
      </c>
      <c r="B9" s="18">
        <v>0.07</v>
      </c>
    </row>
    <row r="10" ht="26" customHeight="1" spans="1:2" x14ac:dyDescent="0.25">
      <c r="A10" s="15" t="s">
        <v>20</v>
      </c>
      <c r="B10" s="18">
        <v>0.04</v>
      </c>
    </row>
    <row r="11" ht="26" customHeight="1" spans="1:2" x14ac:dyDescent="0.25">
      <c r="A11" s="15" t="s">
        <v>21</v>
      </c>
      <c r="B11" s="18">
        <v>0.03</v>
      </c>
    </row>
    <row r="12" ht="20" customHeight="1" x14ac:dyDescent="0.25"/>
    <row r="13" ht="28" customHeight="1" spans="1:6" x14ac:dyDescent="0.25">
      <c r="A13" s="14" t="s">
        <v>22</v>
      </c>
      <c r="B13" s="9"/>
      <c r="C13" s="9"/>
      <c r="D13" s="9"/>
      <c r="E13" s="9"/>
      <c r="F13" s="9"/>
    </row>
    <row r="14" ht="26" customHeight="1" spans="1:2" x14ac:dyDescent="0.25">
      <c r="A14" s="15" t="s">
        <v>23</v>
      </c>
      <c r="B14" s="19">
        <f>ROUND(B7/B10,0)</f>
        <v>1125000</v>
      </c>
    </row>
    <row r="15" ht="26" customHeight="1" spans="1:2" x14ac:dyDescent="0.25">
      <c r="A15" s="15" t="s">
        <v>24</v>
      </c>
      <c r="B15" s="20">
        <f>B6-B7</f>
        <v>50000</v>
      </c>
    </row>
    <row r="16" ht="26" customHeight="1" spans="1:2" x14ac:dyDescent="0.25">
      <c r="A16" s="15" t="s">
        <v>25</v>
      </c>
      <c r="B16" s="21">
        <f>IFERROR(B15/B6,0)</f>
        <v>0.5263157894736842</v>
      </c>
    </row>
    <row r="17" ht="26" customHeight="1" spans="1:2" x14ac:dyDescent="0.25">
      <c r="A17" s="15" t="s">
        <v>26</v>
      </c>
      <c r="B17" s="22">
        <f>IFERROR(COUNTIF(F25:F59,"No"),0)</f>
        <v>13</v>
      </c>
    </row>
    <row r="18" ht="26" customHeight="1" spans="1:2" x14ac:dyDescent="0.25">
      <c r="A18" s="15" t="s">
        <v>27</v>
      </c>
      <c r="B18" s="22">
        <f>B5+B17</f>
        <v>43</v>
      </c>
    </row>
    <row r="19" ht="26" customHeight="1" spans="1:2" x14ac:dyDescent="0.25">
      <c r="A19" s="15" t="s">
        <v>28</v>
      </c>
      <c r="B19" s="21">
        <f>IFERROR(MIN(1,B8/B14),0)</f>
        <v>0.07111111111111111</v>
      </c>
    </row>
    <row r="20" ht="20" customHeight="1" x14ac:dyDescent="0.25"/>
    <row r="21" ht="28" customHeight="1" spans="1:6" x14ac:dyDescent="0.25">
      <c r="A21" s="14" t="s">
        <v>29</v>
      </c>
      <c r="B21" s="9"/>
      <c r="C21" s="9"/>
      <c r="D21" s="9"/>
      <c r="E21" s="9"/>
      <c r="F21" s="9"/>
    </row>
    <row r="22" ht="32" customHeight="1" spans="1:6" x14ac:dyDescent="0.25">
      <c r="A22" s="23" t="s">
        <v>30</v>
      </c>
      <c r="B22" s="23" t="s">
        <v>31</v>
      </c>
      <c r="C22" s="23" t="s">
        <v>24</v>
      </c>
      <c r="D22" s="23" t="s">
        <v>32</v>
      </c>
      <c r="E22" s="23" t="s">
        <v>33</v>
      </c>
      <c r="F22" s="23" t="s">
        <v>34</v>
      </c>
    </row>
    <row r="23" ht="26" customHeight="1" spans="1:6" x14ac:dyDescent="0.25">
      <c r="A23" s="24">
        <v>1</v>
      </c>
      <c r="B23" s="24">
        <f>B5+A23</f>
        <v>31</v>
      </c>
      <c r="C23" s="25">
        <f>B15</f>
        <v>50000</v>
      </c>
      <c r="D23" s="25">
        <f>ROUND(B8*B9,0)</f>
        <v>5600</v>
      </c>
      <c r="E23" s="25">
        <f>B8+C23+D23</f>
        <v>135600</v>
      </c>
      <c r="F23" s="24" t="str">
        <f>IF(E23&gt;=B14,"Yes","No")</f>
        <v>No</v>
      </c>
    </row>
    <row r="24" ht="26" customHeight="1" spans="1:6" x14ac:dyDescent="0.25">
      <c r="A24" s="26">
        <v>2</v>
      </c>
      <c r="B24" s="26">
        <f>B5+A24</f>
        <v>32</v>
      </c>
      <c r="C24" s="27">
        <f>B15</f>
        <v>50000</v>
      </c>
      <c r="D24" s="27">
        <f>ROUND(E23*B9,0)</f>
        <v>9492</v>
      </c>
      <c r="E24" s="27">
        <f>E23+C24+D24</f>
        <v>195092</v>
      </c>
      <c r="F24" s="26" t="str">
        <f>IF(E24&gt;=B14,"Yes","No")</f>
        <v>No</v>
      </c>
    </row>
    <row r="25" ht="26" customHeight="1" spans="1:6" x14ac:dyDescent="0.25">
      <c r="A25" s="24">
        <v>3</v>
      </c>
      <c r="B25" s="24">
        <f>B5+A25</f>
        <v>33</v>
      </c>
      <c r="C25" s="25">
        <f>B15</f>
        <v>50000</v>
      </c>
      <c r="D25" s="25">
        <f>ROUND(E24*B9,0)</f>
        <v>13656</v>
      </c>
      <c r="E25" s="25">
        <f>E24+C25+D25</f>
        <v>258748</v>
      </c>
      <c r="F25" s="24" t="str">
        <f>IF(E25&gt;=B14,"Yes","No")</f>
        <v>No</v>
      </c>
    </row>
    <row r="26" ht="26" customHeight="1" spans="1:6" x14ac:dyDescent="0.25">
      <c r="A26" s="26">
        <v>4</v>
      </c>
      <c r="B26" s="26">
        <f>B5+A26</f>
        <v>34</v>
      </c>
      <c r="C26" s="27">
        <f>B15</f>
        <v>50000</v>
      </c>
      <c r="D26" s="27">
        <f>ROUND(E25*B9,0)</f>
        <v>18112</v>
      </c>
      <c r="E26" s="27">
        <f>E25+C26+D26</f>
        <v>326861</v>
      </c>
      <c r="F26" s="26" t="str">
        <f>IF(E26&gt;=B14,"Yes","No")</f>
        <v>No</v>
      </c>
    </row>
    <row r="27" ht="26" customHeight="1" spans="1:6" x14ac:dyDescent="0.25">
      <c r="A27" s="24">
        <v>5</v>
      </c>
      <c r="B27" s="24">
        <f>B5+A27</f>
        <v>35</v>
      </c>
      <c r="C27" s="25">
        <f>B15</f>
        <v>50000</v>
      </c>
      <c r="D27" s="25">
        <f>ROUND(E26*B9,0)</f>
        <v>22880</v>
      </c>
      <c r="E27" s="25">
        <f>E26+C27+D27</f>
        <v>399741</v>
      </c>
      <c r="F27" s="24" t="str">
        <f>IF(E27&gt;=B14,"Yes","No")</f>
        <v>No</v>
      </c>
    </row>
    <row r="28" ht="26" customHeight="1" spans="1:6" x14ac:dyDescent="0.25">
      <c r="A28" s="26">
        <v>6</v>
      </c>
      <c r="B28" s="26">
        <f>B5+A28</f>
        <v>36</v>
      </c>
      <c r="C28" s="27">
        <f>B15</f>
        <v>50000</v>
      </c>
      <c r="D28" s="27">
        <f>ROUND(E27*B9,0)</f>
        <v>27982</v>
      </c>
      <c r="E28" s="27">
        <f>E27+C28+D28</f>
        <v>477723</v>
      </c>
      <c r="F28" s="26" t="str">
        <f>IF(E28&gt;=B14,"Yes","No")</f>
        <v>No</v>
      </c>
    </row>
    <row r="29" ht="26" customHeight="1" spans="1:6" x14ac:dyDescent="0.25">
      <c r="A29" s="24">
        <v>7</v>
      </c>
      <c r="B29" s="24">
        <f>B5+A29</f>
        <v>37</v>
      </c>
      <c r="C29" s="25">
        <f>B15</f>
        <v>50000</v>
      </c>
      <c r="D29" s="25">
        <f>ROUND(E28*B9,0)</f>
        <v>33441</v>
      </c>
      <c r="E29" s="25">
        <f>E28+C29+D29</f>
        <v>561164</v>
      </c>
      <c r="F29" s="24" t="str">
        <f>IF(E29&gt;=B14,"Yes","No")</f>
        <v>No</v>
      </c>
    </row>
    <row r="30" ht="26" customHeight="1" spans="1:6" x14ac:dyDescent="0.25">
      <c r="A30" s="26">
        <v>8</v>
      </c>
      <c r="B30" s="26">
        <f>B5+A30</f>
        <v>38</v>
      </c>
      <c r="C30" s="27">
        <f>B15</f>
        <v>50000</v>
      </c>
      <c r="D30" s="27">
        <f>ROUND(E29*B9,0)</f>
        <v>39281</v>
      </c>
      <c r="E30" s="27">
        <f>E29+C30+D30</f>
        <v>650445</v>
      </c>
      <c r="F30" s="26" t="str">
        <f>IF(E30&gt;=B14,"Yes","No")</f>
        <v>No</v>
      </c>
    </row>
    <row r="31" ht="26" customHeight="1" spans="1:6" x14ac:dyDescent="0.25">
      <c r="A31" s="24">
        <v>9</v>
      </c>
      <c r="B31" s="24">
        <f>B5+A31</f>
        <v>39</v>
      </c>
      <c r="C31" s="25">
        <f>B15</f>
        <v>50000</v>
      </c>
      <c r="D31" s="25">
        <f>ROUND(E30*B9,0)</f>
        <v>45531</v>
      </c>
      <c r="E31" s="25">
        <f>E30+C31+D31</f>
        <v>745976</v>
      </c>
      <c r="F31" s="24" t="str">
        <f>IF(E31&gt;=B14,"Yes","No")</f>
        <v>No</v>
      </c>
    </row>
    <row r="32" ht="26" customHeight="1" spans="1:6" x14ac:dyDescent="0.25">
      <c r="A32" s="26">
        <v>10</v>
      </c>
      <c r="B32" s="26">
        <f>B5+A32</f>
        <v>40</v>
      </c>
      <c r="C32" s="27">
        <f>B15</f>
        <v>50000</v>
      </c>
      <c r="D32" s="27">
        <f>ROUND(E31*B9,0)</f>
        <v>52218</v>
      </c>
      <c r="E32" s="27">
        <f>E31+C32+D32</f>
        <v>848195</v>
      </c>
      <c r="F32" s="26" t="str">
        <f>IF(E32&gt;=B14,"Yes","No")</f>
        <v>No</v>
      </c>
    </row>
    <row r="33" ht="26" customHeight="1" spans="1:6" x14ac:dyDescent="0.25">
      <c r="A33" s="24">
        <v>11</v>
      </c>
      <c r="B33" s="24">
        <f>B5+A33</f>
        <v>41</v>
      </c>
      <c r="C33" s="25">
        <f>B15</f>
        <v>50000</v>
      </c>
      <c r="D33" s="25">
        <f>ROUND(E32*B9,0)</f>
        <v>59374</v>
      </c>
      <c r="E33" s="25">
        <f>E32+C33+D33</f>
        <v>957568</v>
      </c>
      <c r="F33" s="24" t="str">
        <f>IF(E33&gt;=B14,"Yes","No")</f>
        <v>No</v>
      </c>
    </row>
    <row r="34" ht="26" customHeight="1" spans="1:6" x14ac:dyDescent="0.25">
      <c r="A34" s="26">
        <v>12</v>
      </c>
      <c r="B34" s="26">
        <f>B5+A34</f>
        <v>42</v>
      </c>
      <c r="C34" s="27">
        <f>B15</f>
        <v>50000</v>
      </c>
      <c r="D34" s="27">
        <f>ROUND(E33*B9,0)</f>
        <v>67030</v>
      </c>
      <c r="E34" s="27">
        <f>E33+C34+D34</f>
        <v>1074598</v>
      </c>
      <c r="F34" s="26" t="str">
        <f>IF(E34&gt;=B14,"Yes","No")</f>
        <v>No</v>
      </c>
    </row>
    <row r="35" ht="26" customHeight="1" spans="1:6" x14ac:dyDescent="0.25">
      <c r="A35" s="24">
        <v>13</v>
      </c>
      <c r="B35" s="24">
        <f>B5+A35</f>
        <v>43</v>
      </c>
      <c r="C35" s="25">
        <f>B15</f>
        <v>50000</v>
      </c>
      <c r="D35" s="25">
        <f>ROUND(E34*B9,0)</f>
        <v>75222</v>
      </c>
      <c r="E35" s="25">
        <f>E34+C35+D35</f>
        <v>1199820</v>
      </c>
      <c r="F35" s="24" t="str">
        <f>IF(E35&gt;=B14,"Yes","No")</f>
        <v>Yes</v>
      </c>
    </row>
    <row r="36" ht="26" customHeight="1" spans="1:6" x14ac:dyDescent="0.25">
      <c r="A36" s="26">
        <v>14</v>
      </c>
      <c r="B36" s="26">
        <f>B5+A36</f>
        <v>44</v>
      </c>
      <c r="C36" s="27">
        <f>B15</f>
        <v>50000</v>
      </c>
      <c r="D36" s="27">
        <f>ROUND(E35*B9,0)</f>
        <v>83987</v>
      </c>
      <c r="E36" s="27">
        <f>E35+C36+D36</f>
        <v>1333807</v>
      </c>
      <c r="F36" s="26" t="str">
        <f>IF(E36&gt;=B14,"Yes","No")</f>
        <v>Yes</v>
      </c>
    </row>
    <row r="37" ht="26" customHeight="1" spans="1:6" x14ac:dyDescent="0.25">
      <c r="A37" s="24">
        <v>15</v>
      </c>
      <c r="B37" s="24">
        <f>B5+A37</f>
        <v>45</v>
      </c>
      <c r="C37" s="25">
        <f>B15</f>
        <v>50000</v>
      </c>
      <c r="D37" s="25">
        <f>ROUND(E36*B9,0)</f>
        <v>93366</v>
      </c>
      <c r="E37" s="25">
        <f>E36+C37+D37</f>
        <v>1477174</v>
      </c>
      <c r="F37" s="24" t="str">
        <f>IF(E37&gt;=B14,"Yes","No")</f>
        <v>Yes</v>
      </c>
    </row>
    <row r="38" ht="26" customHeight="1" spans="1:6" x14ac:dyDescent="0.25">
      <c r="A38" s="26">
        <v>16</v>
      </c>
      <c r="B38" s="26">
        <f>B5+A38</f>
        <v>46</v>
      </c>
      <c r="C38" s="27">
        <f>B15</f>
        <v>50000</v>
      </c>
      <c r="D38" s="27">
        <f>ROUND(E37*B9,0)</f>
        <v>103402</v>
      </c>
      <c r="E38" s="27">
        <f>E37+C38+D38</f>
        <v>1630576</v>
      </c>
      <c r="F38" s="26" t="str">
        <f>IF(E38&gt;=B14,"Yes","No")</f>
        <v>Yes</v>
      </c>
    </row>
    <row r="39" ht="26" customHeight="1" spans="1:6" x14ac:dyDescent="0.25">
      <c r="A39" s="24">
        <v>17</v>
      </c>
      <c r="B39" s="24">
        <f>B5+A39</f>
        <v>47</v>
      </c>
      <c r="C39" s="25">
        <f>B15</f>
        <v>50000</v>
      </c>
      <c r="D39" s="25">
        <f>ROUND(E38*B9,0)</f>
        <v>114140</v>
      </c>
      <c r="E39" s="25">
        <f>E38+C39+D39</f>
        <v>1794716</v>
      </c>
      <c r="F39" s="24" t="str">
        <f>IF(E39&gt;=B14,"Yes","No")</f>
        <v>Yes</v>
      </c>
    </row>
    <row r="40" ht="26" customHeight="1" spans="1:6" x14ac:dyDescent="0.25">
      <c r="A40" s="26">
        <v>18</v>
      </c>
      <c r="B40" s="26">
        <f>B5+A40</f>
        <v>48</v>
      </c>
      <c r="C40" s="27">
        <f>B15</f>
        <v>50000</v>
      </c>
      <c r="D40" s="27">
        <f>ROUND(E39*B9,0)</f>
        <v>125630</v>
      </c>
      <c r="E40" s="27">
        <f>E39+C40+D40</f>
        <v>1970346</v>
      </c>
      <c r="F40" s="26" t="str">
        <f>IF(E40&gt;=B14,"Yes","No")</f>
        <v>Yes</v>
      </c>
    </row>
    <row r="41" ht="26" customHeight="1" spans="1:6" x14ac:dyDescent="0.25">
      <c r="A41" s="24">
        <v>19</v>
      </c>
      <c r="B41" s="24">
        <f>B5+A41</f>
        <v>49</v>
      </c>
      <c r="C41" s="25">
        <f>B15</f>
        <v>50000</v>
      </c>
      <c r="D41" s="25">
        <f>ROUND(E40*B9,0)</f>
        <v>137924</v>
      </c>
      <c r="E41" s="25">
        <f>E40+C41+D41</f>
        <v>2158270</v>
      </c>
      <c r="F41" s="24" t="str">
        <f>IF(E41&gt;=B14,"Yes","No")</f>
        <v>Yes</v>
      </c>
    </row>
    <row r="42" ht="26" customHeight="1" spans="1:6" x14ac:dyDescent="0.25">
      <c r="A42" s="26">
        <v>20</v>
      </c>
      <c r="B42" s="26">
        <f>B5+A42</f>
        <v>50</v>
      </c>
      <c r="C42" s="27">
        <f>B15</f>
        <v>50000</v>
      </c>
      <c r="D42" s="27">
        <f>ROUND(E41*B9,0)</f>
        <v>151079</v>
      </c>
      <c r="E42" s="27">
        <f>E41+C42+D42</f>
        <v>2359349</v>
      </c>
      <c r="F42" s="26" t="str">
        <f>IF(E42&gt;=B14,"Yes","No")</f>
        <v>Yes</v>
      </c>
    </row>
    <row r="43" ht="26" customHeight="1" spans="1:6" x14ac:dyDescent="0.25">
      <c r="A43" s="24">
        <v>21</v>
      </c>
      <c r="B43" s="24">
        <f>B5+A43</f>
        <v>51</v>
      </c>
      <c r="C43" s="25">
        <f>B15</f>
        <v>50000</v>
      </c>
      <c r="D43" s="25">
        <f>ROUND(E42*B9,0)</f>
        <v>165154</v>
      </c>
      <c r="E43" s="25">
        <f>E42+C43+D43</f>
        <v>2574504</v>
      </c>
      <c r="F43" s="24" t="str">
        <f>IF(E43&gt;=B14,"Yes","No")</f>
        <v>Yes</v>
      </c>
    </row>
    <row r="44" ht="26" customHeight="1" spans="1:6" x14ac:dyDescent="0.25">
      <c r="A44" s="26">
        <v>22</v>
      </c>
      <c r="B44" s="26">
        <f>B5+A44</f>
        <v>52</v>
      </c>
      <c r="C44" s="27">
        <f>B15</f>
        <v>50000</v>
      </c>
      <c r="D44" s="27">
        <f>ROUND(E43*B9,0)</f>
        <v>180215</v>
      </c>
      <c r="E44" s="27">
        <f>E43+C44+D44</f>
        <v>2804719</v>
      </c>
      <c r="F44" s="26" t="str">
        <f>IF(E44&gt;=B14,"Yes","No")</f>
        <v>Yes</v>
      </c>
    </row>
    <row r="45" ht="26" customHeight="1" spans="1:6" x14ac:dyDescent="0.25">
      <c r="A45" s="24">
        <v>23</v>
      </c>
      <c r="B45" s="24">
        <f>B5+A45</f>
        <v>53</v>
      </c>
      <c r="C45" s="25">
        <f>B15</f>
        <v>50000</v>
      </c>
      <c r="D45" s="25">
        <f>ROUND(E44*B9,0)</f>
        <v>196330</v>
      </c>
      <c r="E45" s="25">
        <f>E44+C45+D45</f>
        <v>3051049</v>
      </c>
      <c r="F45" s="24" t="str">
        <f>IF(E45&gt;=B14,"Yes","No")</f>
        <v>Yes</v>
      </c>
    </row>
    <row r="46" ht="26" customHeight="1" spans="1:6" x14ac:dyDescent="0.25">
      <c r="A46" s="26">
        <v>24</v>
      </c>
      <c r="B46" s="26">
        <f>B5+A46</f>
        <v>54</v>
      </c>
      <c r="C46" s="27">
        <f>B15</f>
        <v>50000</v>
      </c>
      <c r="D46" s="27">
        <f>ROUND(E45*B9,0)</f>
        <v>213573</v>
      </c>
      <c r="E46" s="27">
        <f>E45+C46+D46</f>
        <v>3314623</v>
      </c>
      <c r="F46" s="26" t="str">
        <f>IF(E46&gt;=B14,"Yes","No")</f>
        <v>Yes</v>
      </c>
    </row>
    <row r="47" ht="26" customHeight="1" spans="1:6" x14ac:dyDescent="0.25">
      <c r="A47" s="24">
        <v>25</v>
      </c>
      <c r="B47" s="24">
        <f>B5+A47</f>
        <v>55</v>
      </c>
      <c r="C47" s="25">
        <f>B15</f>
        <v>50000</v>
      </c>
      <c r="D47" s="25">
        <f>ROUND(E46*B9,0)</f>
        <v>232024</v>
      </c>
      <c r="E47" s="25">
        <f>E46+C47+D47</f>
        <v>3596646</v>
      </c>
      <c r="F47" s="24" t="str">
        <f>IF(E47&gt;=B14,"Yes","No")</f>
        <v>Yes</v>
      </c>
    </row>
    <row r="48" ht="26" customHeight="1" spans="1:6" x14ac:dyDescent="0.25">
      <c r="A48" s="26">
        <v>26</v>
      </c>
      <c r="B48" s="26">
        <f>B5+A48</f>
        <v>56</v>
      </c>
      <c r="C48" s="27">
        <f>B15</f>
        <v>50000</v>
      </c>
      <c r="D48" s="27">
        <f>ROUND(E47*B9,0)</f>
        <v>251765</v>
      </c>
      <c r="E48" s="27">
        <f>E47+C48+D48</f>
        <v>3898412</v>
      </c>
      <c r="F48" s="26" t="str">
        <f>IF(E48&gt;=B14,"Yes","No")</f>
        <v>Yes</v>
      </c>
    </row>
    <row r="49" ht="26" customHeight="1" spans="1:6" x14ac:dyDescent="0.25">
      <c r="A49" s="24">
        <v>27</v>
      </c>
      <c r="B49" s="24">
        <f>B5+A49</f>
        <v>57</v>
      </c>
      <c r="C49" s="25">
        <f>B15</f>
        <v>50000</v>
      </c>
      <c r="D49" s="25">
        <f>ROUND(E48*B9,0)</f>
        <v>272889</v>
      </c>
      <c r="E49" s="25">
        <f>E48+C49+D49</f>
        <v>4221301</v>
      </c>
      <c r="F49" s="24" t="str">
        <f>IF(E49&gt;=B14,"Yes","No")</f>
        <v>Yes</v>
      </c>
    </row>
    <row r="50" ht="26" customHeight="1" spans="1:6" x14ac:dyDescent="0.25">
      <c r="A50" s="26">
        <v>28</v>
      </c>
      <c r="B50" s="26">
        <f>B5+A50</f>
        <v>58</v>
      </c>
      <c r="C50" s="27">
        <f>B15</f>
        <v>50000</v>
      </c>
      <c r="D50" s="27">
        <f>ROUND(E49*B9,0)</f>
        <v>295491</v>
      </c>
      <c r="E50" s="27">
        <f>E49+C50+D50</f>
        <v>4566792</v>
      </c>
      <c r="F50" s="26" t="str">
        <f>IF(E50&gt;=B14,"Yes","No")</f>
        <v>Yes</v>
      </c>
    </row>
    <row r="51" ht="26" customHeight="1" spans="1:6" x14ac:dyDescent="0.25">
      <c r="A51" s="24">
        <v>29</v>
      </c>
      <c r="B51" s="24">
        <f>B5+A51</f>
        <v>59</v>
      </c>
      <c r="C51" s="25">
        <f>B15</f>
        <v>50000</v>
      </c>
      <c r="D51" s="25">
        <f>ROUND(E50*B9,0)</f>
        <v>319675</v>
      </c>
      <c r="E51" s="25">
        <f>E50+C51+D51</f>
        <v>4936467</v>
      </c>
      <c r="F51" s="24" t="str">
        <f>IF(E51&gt;=B14,"Yes","No")</f>
        <v>Yes</v>
      </c>
    </row>
    <row r="52" ht="26" customHeight="1" spans="1:6" x14ac:dyDescent="0.25">
      <c r="A52" s="26">
        <v>30</v>
      </c>
      <c r="B52" s="26">
        <f>B5+A52</f>
        <v>60</v>
      </c>
      <c r="C52" s="27">
        <f>B15</f>
        <v>50000</v>
      </c>
      <c r="D52" s="27">
        <f>ROUND(E51*B9,0)</f>
        <v>345553</v>
      </c>
      <c r="E52" s="27">
        <f>E51+C52+D52</f>
        <v>5332020</v>
      </c>
      <c r="F52" s="26" t="str">
        <f>IF(E52&gt;=B14,"Yes","No")</f>
        <v>Yes</v>
      </c>
    </row>
    <row r="53" ht="26" customHeight="1" spans="1:6" x14ac:dyDescent="0.25">
      <c r="A53" s="24">
        <v>31</v>
      </c>
      <c r="B53" s="24">
        <f>B5+A53</f>
        <v>61</v>
      </c>
      <c r="C53" s="25">
        <f>B15</f>
        <v>50000</v>
      </c>
      <c r="D53" s="25">
        <f>ROUND(E52*B9,0)</f>
        <v>373241</v>
      </c>
      <c r="E53" s="25">
        <f>E52+C53+D53</f>
        <v>5755261</v>
      </c>
      <c r="F53" s="24" t="str">
        <f>IF(E53&gt;=B14,"Yes","No")</f>
        <v>Yes</v>
      </c>
    </row>
    <row r="54" ht="26" customHeight="1" spans="1:6" x14ac:dyDescent="0.25">
      <c r="A54" s="26">
        <v>32</v>
      </c>
      <c r="B54" s="26">
        <f>B5+A54</f>
        <v>62</v>
      </c>
      <c r="C54" s="27">
        <f>B15</f>
        <v>50000</v>
      </c>
      <c r="D54" s="27">
        <f>ROUND(E53*B9,0)</f>
        <v>402868</v>
      </c>
      <c r="E54" s="27">
        <f>E53+C54+D54</f>
        <v>6208129</v>
      </c>
      <c r="F54" s="26" t="str">
        <f>IF(E54&gt;=B14,"Yes","No")</f>
        <v>Yes</v>
      </c>
    </row>
    <row r="55" ht="26" customHeight="1" spans="1:6" x14ac:dyDescent="0.25">
      <c r="A55" s="24">
        <v>33</v>
      </c>
      <c r="B55" s="24">
        <f>B5+A55</f>
        <v>63</v>
      </c>
      <c r="C55" s="25">
        <f>B15</f>
        <v>50000</v>
      </c>
      <c r="D55" s="25">
        <f>ROUND(E54*B9,0)</f>
        <v>434569</v>
      </c>
      <c r="E55" s="25">
        <f>E54+C55+D55</f>
        <v>6692698</v>
      </c>
      <c r="F55" s="24" t="str">
        <f>IF(E55&gt;=B14,"Yes","No")</f>
        <v>Yes</v>
      </c>
    </row>
    <row r="56" ht="26" customHeight="1" spans="1:6" x14ac:dyDescent="0.25">
      <c r="A56" s="26">
        <v>34</v>
      </c>
      <c r="B56" s="26">
        <f>B5+A56</f>
        <v>64</v>
      </c>
      <c r="C56" s="27">
        <f>B15</f>
        <v>50000</v>
      </c>
      <c r="D56" s="27">
        <f>ROUND(E55*B9,0)</f>
        <v>468489</v>
      </c>
      <c r="E56" s="27">
        <f>E55+C56+D56</f>
        <v>7211187</v>
      </c>
      <c r="F56" s="26" t="str">
        <f>IF(E56&gt;=B14,"Yes","No")</f>
        <v>Yes</v>
      </c>
    </row>
    <row r="57" ht="26" customHeight="1" spans="1:6" x14ac:dyDescent="0.25">
      <c r="A57" s="24">
        <v>35</v>
      </c>
      <c r="B57" s="24">
        <f>B5+A57</f>
        <v>65</v>
      </c>
      <c r="C57" s="25">
        <f>B15</f>
        <v>50000</v>
      </c>
      <c r="D57" s="25">
        <f>ROUND(E56*B9,0)</f>
        <v>504783</v>
      </c>
      <c r="E57" s="25">
        <f>E56+C57+D57</f>
        <v>7765970</v>
      </c>
      <c r="F57" s="24" t="str">
        <f>IF(E57&gt;=B14,"Yes","No")</f>
        <v>Yes</v>
      </c>
    </row>
    <row r="58" ht="8" customHeight="1" x14ac:dyDescent="0.25"/>
    <row r="59" ht="6" customHeight="1" x14ac:dyDescent="0.25"/>
    <row r="60" ht="20" customHeight="1" spans="1:6" x14ac:dyDescent="0.25">
      <c r="A60" s="28" t="s">
        <v>11</v>
      </c>
      <c r="B60" s="28"/>
      <c r="C60" s="28"/>
      <c r="D60" s="28"/>
      <c r="E60" s="28"/>
      <c r="F60" s="28"/>
    </row>
    <row r="61" ht="20" customHeight="1" spans="1:6" x14ac:dyDescent="0.25">
      <c r="A61" s="29" t="s">
        <v>12</v>
      </c>
      <c r="B61" s="29"/>
      <c r="C61" s="29"/>
      <c r="D61" s="29"/>
      <c r="E61" s="29"/>
      <c r="F61" s="29"/>
    </row>
  </sheetData>
  <sheetProtection sheet="1"/>
  <mergeCells count="4">
    <mergeCell ref="A1:F1"/>
    <mergeCell ref="A2:F2"/>
    <mergeCell ref="A60:F60"/>
    <mergeCell ref="A61:F61"/>
  </mergeCells>
  <hyperlinks>
    <hyperlink ref="A6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'Calculator'!B14</f>
        <v>1125000</v>
      </c>
      <c r="C5" s="4"/>
      <c r="D5" s="5">
        <f>'Calculator'!B18</f>
        <v>43</v>
      </c>
      <c r="E5" s="5"/>
      <c r="F5" s="6">
        <f>'Calculator'!B16</f>
        <v>0.5263157894736842</v>
      </c>
      <c r="G5" s="6"/>
      <c r="H5" s="6">
        <f>'Calculator'!B19</f>
        <v>0.07111111111111111</v>
      </c>
    </row>
    <row r="6" ht="20" customHeight="1" spans="2:8" x14ac:dyDescent="0.25">
      <c r="B6" s="7" t="s">
        <v>6</v>
      </c>
      <c r="C6" s="7"/>
      <c r="D6" s="7" t="s">
        <v>7</v>
      </c>
      <c r="E6" s="7"/>
      <c r="F6" s="7" t="s">
        <v>8</v>
      </c>
      <c r="G6" s="7"/>
      <c r="H6" s="7" t="s">
        <v>9</v>
      </c>
    </row>
    <row r="7" ht="20" customHeight="1" x14ac:dyDescent="0.25"/>
    <row r="8" ht="28" customHeight="1" spans="1:8" x14ac:dyDescent="0.25">
      <c r="A8" s="8" t="s">
        <v>10</v>
      </c>
      <c r="B8" s="9"/>
      <c r="C8" s="9"/>
      <c r="D8" s="9"/>
      <c r="E8" s="9"/>
      <c r="F8" s="9"/>
      <c r="G8" s="9"/>
      <c r="H8" s="9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10" t="s">
        <v>11</v>
      </c>
      <c r="B26" s="10"/>
      <c r="C26" s="10"/>
      <c r="D26" s="10"/>
      <c r="E26" s="10"/>
      <c r="F26" s="10"/>
      <c r="G26" s="10"/>
      <c r="H26" s="10"/>
    </row>
    <row r="27" ht="20" customHeight="1" spans="1:8" x14ac:dyDescent="0.25">
      <c r="A27" s="11" t="s">
        <v>12</v>
      </c>
      <c r="B27" s="11"/>
      <c r="C27" s="11"/>
      <c r="D27" s="11"/>
      <c r="E27" s="11"/>
      <c r="F27" s="11"/>
      <c r="G27" s="11"/>
      <c r="H27" s="11"/>
    </row>
  </sheetData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8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1" t="s">
        <v>35</v>
      </c>
    </row>
    <row r="2" ht="20" customHeight="1" spans="2:2" x14ac:dyDescent="0.25">
      <c r="B2" s="2" t="s">
        <v>36</v>
      </c>
    </row>
    <row r="3" ht="16" customHeight="1" x14ac:dyDescent="0.25"/>
    <row r="4" ht="28" customHeight="1" spans="2:2" x14ac:dyDescent="0.25">
      <c r="B4" s="8" t="s">
        <v>37</v>
      </c>
    </row>
    <row r="5" ht="24" customHeight="1" spans="2:2" x14ac:dyDescent="0.25">
      <c r="B5" s="30" t="s">
        <v>38</v>
      </c>
    </row>
    <row r="6" ht="24" customHeight="1" spans="2:2" x14ac:dyDescent="0.25">
      <c r="B6" s="30" t="s">
        <v>39</v>
      </c>
    </row>
    <row r="7" ht="24" customHeight="1" spans="2:2" x14ac:dyDescent="0.25">
      <c r="B7" s="30" t="s">
        <v>40</v>
      </c>
    </row>
    <row r="8" ht="24" customHeight="1" spans="2:2" x14ac:dyDescent="0.25">
      <c r="B8" s="30" t="s">
        <v>41</v>
      </c>
    </row>
    <row r="9" ht="12" customHeight="1" x14ac:dyDescent="0.25"/>
    <row r="10" ht="28" customHeight="1" spans="2:2" x14ac:dyDescent="0.25">
      <c r="B10" s="8" t="s">
        <v>42</v>
      </c>
    </row>
    <row r="11" ht="24" customHeight="1" spans="2:2" x14ac:dyDescent="0.25">
      <c r="B11" s="30" t="s">
        <v>43</v>
      </c>
    </row>
    <row r="12" ht="24" customHeight="1" spans="2:2" x14ac:dyDescent="0.25">
      <c r="B12" s="30" t="s">
        <v>44</v>
      </c>
    </row>
    <row r="13" ht="24" customHeight="1" spans="2:2" x14ac:dyDescent="0.25">
      <c r="B13" s="30" t="s">
        <v>45</v>
      </c>
    </row>
    <row r="14" ht="24" customHeight="1" spans="2:2" x14ac:dyDescent="0.25">
      <c r="B14" s="30" t="s">
        <v>46</v>
      </c>
    </row>
    <row r="15" ht="12" customHeight="1" x14ac:dyDescent="0.25"/>
    <row r="16" ht="28" customHeight="1" spans="2:2" x14ac:dyDescent="0.25">
      <c r="B16" s="8" t="s">
        <v>47</v>
      </c>
    </row>
    <row r="17" ht="24" customHeight="1" spans="2:2" x14ac:dyDescent="0.25">
      <c r="B17" s="30" t="s">
        <v>48</v>
      </c>
    </row>
    <row r="18" ht="24" customHeight="1" spans="2:2" x14ac:dyDescent="0.25">
      <c r="B18" s="30" t="s">
        <v>49</v>
      </c>
    </row>
    <row r="19" ht="24" customHeight="1" spans="2:2" x14ac:dyDescent="0.25">
      <c r="B19" s="30" t="s">
        <v>50</v>
      </c>
    </row>
    <row r="20" ht="24" customHeight="1" spans="2:2" x14ac:dyDescent="0.25">
      <c r="B20" s="30" t="s">
        <v>51</v>
      </c>
    </row>
    <row r="21" ht="12" customHeight="1" x14ac:dyDescent="0.25"/>
    <row r="22" ht="28" customHeight="1" spans="2:2" x14ac:dyDescent="0.25">
      <c r="B22" s="8" t="s">
        <v>52</v>
      </c>
    </row>
    <row r="23" ht="24" customHeight="1" spans="2:2" x14ac:dyDescent="0.25">
      <c r="B23" s="30" t="s">
        <v>53</v>
      </c>
    </row>
    <row r="24" ht="24" customHeight="1" spans="2:2" x14ac:dyDescent="0.25">
      <c r="B24" s="30" t="s">
        <v>54</v>
      </c>
    </row>
    <row r="25" ht="12" customHeight="1" x14ac:dyDescent="0.25"/>
    <row r="26" ht="6" customHeight="1" x14ac:dyDescent="0.25"/>
    <row r="27" ht="20" customHeight="1" spans="1:2" x14ac:dyDescent="0.25">
      <c r="A27" s="10" t="s">
        <v>11</v>
      </c>
      <c r="B27" s="10"/>
    </row>
    <row r="28" ht="20" customHeight="1" spans="1:2" x14ac:dyDescent="0.25">
      <c r="A28" s="11" t="s">
        <v>12</v>
      </c>
      <c r="B28" s="11"/>
    </row>
  </sheetData>
  <mergeCells count="2">
    <mergeCell ref="A27:B27"/>
    <mergeCell ref="A28:B28"/>
  </mergeCells>
  <hyperlinks>
    <hyperlink ref="A28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Path to Financial Independence</t>
        </is>
      </c>
      <c r="B1" t="inlineStr">
        <is>
          <t>Savings</t>
        </is>
      </c>
      <c r="C1" t="inlineStr">
        <is>
          <t>FIRE Number</t>
        </is>
      </c>
    </row>
    <row r="2">
      <c r="A2" t="inlineStr">
        <is>
          <t>Age 31</t>
        </is>
      </c>
      <c r="B2">
        <v>135600</v>
      </c>
      <c r="C2">
        <v>1125000</v>
      </c>
    </row>
    <row r="3">
      <c r="A3" t="inlineStr">
        <is>
          <t>Age 34</t>
        </is>
      </c>
      <c r="B3">
        <v>326861</v>
      </c>
      <c r="C3">
        <v>1125000</v>
      </c>
    </row>
    <row r="4">
      <c r="A4" t="inlineStr">
        <is>
          <t>Age 37</t>
        </is>
      </c>
      <c r="B4">
        <v>561164</v>
      </c>
      <c r="C4">
        <v>1125000</v>
      </c>
    </row>
    <row r="5">
      <c r="A5" t="inlineStr">
        <is>
          <t>Age 40</t>
        </is>
      </c>
      <c r="B5">
        <v>848195</v>
      </c>
      <c r="C5">
        <v>1125000</v>
      </c>
    </row>
    <row r="6">
      <c r="A6" t="inlineStr">
        <is>
          <t>Age 43</t>
        </is>
      </c>
      <c r="B6">
        <v>1199820</v>
      </c>
      <c r="C6">
        <v>1125000</v>
      </c>
    </row>
    <row r="7">
      <c r="A7" t="inlineStr">
        <is>
          <t>Age 46</t>
        </is>
      </c>
      <c r="B7">
        <v>1630576</v>
      </c>
      <c r="C7">
        <v>1125000</v>
      </c>
    </row>
    <row r="8">
      <c r="A8" t="inlineStr">
        <is>
          <t>Age 49</t>
        </is>
      </c>
      <c r="B8">
        <v>2158270</v>
      </c>
      <c r="C8">
        <v>1125000</v>
      </c>
    </row>
    <row r="9">
      <c r="A9" t="inlineStr">
        <is>
          <t>Age 52</t>
        </is>
      </c>
      <c r="B9">
        <v>2804719</v>
      </c>
      <c r="C9">
        <v>1125000</v>
      </c>
    </row>
    <row r="10">
      <c r="A10" t="inlineStr">
        <is>
          <t>Age 55</t>
        </is>
      </c>
      <c r="B10">
        <v>3596646</v>
      </c>
      <c r="C10">
        <v>1125000</v>
      </c>
    </row>
    <row r="11">
      <c r="A11" t="inlineStr">
        <is>
          <t>Age 58</t>
        </is>
      </c>
      <c r="B11">
        <v>4566792</v>
      </c>
      <c r="C11">
        <v>1125000</v>
      </c>
    </row>
    <row r="12">
      <c r="A12" t="inlineStr">
        <is>
          <t>Age 61</t>
        </is>
      </c>
      <c r="B12">
        <v>5755261</v>
      </c>
      <c r="C12">
        <v>1125000</v>
      </c>
    </row>
    <row r="13">
      <c r="A13" t="inlineStr">
        <is>
          <t>Age 64</t>
        </is>
      </c>
      <c r="B13">
        <v>7211187</v>
      </c>
      <c r="C13">
        <v>1125000</v>
      </c>
    </row>
    <row r="14">
      <c r="A14" t="inlineStr">
        <is>
          <t>Age 65</t>
        </is>
      </c>
      <c r="B14">
        <v>7765970</v>
      </c>
      <c r="C14">
        <v>1125000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Calculator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FIRE Calculator</dc:title>
  <dc:subject>Financial Template</dc:subject>
  <dc:description>Free FIRE Calculator template by FinancialAha.com</dc:description>
  <cp:keywords>finance, template, spreadsheet, FinancialAha</cp:keywords>
  <cp:category>Finance</cp:category>
  <cp:lastModifiedBy>Unknown</cp:lastModifiedBy>
  <cp:lastPrinted>2026-04-01T18:00:39Z</cp:lastPrinted>
  <dcterms:created xsi:type="dcterms:W3CDTF">2026-04-01T18:00:39Z</dcterms:created>
  <dcterms:modified xsi:type="dcterms:W3CDTF">2026-04-01T18:00:39Z</dcterms:modified>
</cp:coreProperties>
</file>