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3" name="Dashboard" state="visible" r:id="rId4"/>
    <sheet sheetId="1" name="Emergency Fund Setup" state="visible" r:id="rId5"/>
    <sheet sheetId="2" name="Progress Tracker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<sst xmlns="http://schemas.openxmlformats.org/spreadsheetml/2006/main" count="115" uniqueCount="104">
  <si>
    <t>Emergency Fund Calculator</t>
  </si>
  <si>
    <t>Calculate your target and track your progress</t>
  </si>
  <si>
    <t>by FinancialAha.com</t>
  </si>
  <si>
    <t>MONTHLY EXPENSES</t>
  </si>
  <si>
    <t>TARGET FUND</t>
  </si>
  <si>
    <t>CURRENT SAVED</t>
  </si>
  <si>
    <t>essential monthly costs</t>
  </si>
  <si>
    <t>in emergency fund</t>
  </si>
  <si>
    <t>PROGRESS</t>
  </si>
  <si>
    <t>MONTHLY CONTRIBUTION</t>
  </si>
  <si>
    <t>MONTHS TO GOAL</t>
  </si>
  <si>
    <t>of target reached</t>
  </si>
  <si>
    <t>saving per month</t>
  </si>
  <si>
    <t>until fully funded</t>
  </si>
  <si>
    <t>FUND PROGRESS</t>
  </si>
  <si>
    <t>SAVINGS GROWTH PROJECTION</t>
  </si>
  <si>
    <t>Created with FinancialAha.com - Free financial tools and templates</t>
  </si>
  <si>
    <t>Get a premium spreadsheet from FinancialAha.com</t>
  </si>
  <si>
    <t/>
  </si>
  <si>
    <t>Current Saved</t>
  </si>
  <si>
    <t>Remaining</t>
  </si>
  <si>
    <t>Emergency Fund</t>
  </si>
  <si>
    <t>Mo 1</t>
  </si>
  <si>
    <t>Mo 3</t>
  </si>
  <si>
    <t>Mo 6</t>
  </si>
  <si>
    <t>Mo 9</t>
  </si>
  <si>
    <t>Mo 12</t>
  </si>
  <si>
    <t>Mo 15</t>
  </si>
  <si>
    <t>Mo 18</t>
  </si>
  <si>
    <t>Mo 21</t>
  </si>
  <si>
    <t>Mo 24</t>
  </si>
  <si>
    <t>Fund Balance</t>
  </si>
  <si>
    <t>Target</t>
  </si>
  <si>
    <t>Emergency Fund Setup</t>
  </si>
  <si>
    <t>Enter your essential monthly expenses and savings details in the yellow cells.</t>
  </si>
  <si>
    <t>ESSENTIAL MONTHLY EXPENSES</t>
  </si>
  <si>
    <t>Expense Category</t>
  </si>
  <si>
    <t>Monthly Amount</t>
  </si>
  <si>
    <t>Housing (Rent/Mortgage)</t>
  </si>
  <si>
    <t>Food &amp; Groceries</t>
  </si>
  <si>
    <t>Utilities</t>
  </si>
  <si>
    <t>Transportation</t>
  </si>
  <si>
    <t>Insurance</t>
  </si>
  <si>
    <t>Healthcare</t>
  </si>
  <si>
    <t>Minimum Debt Payments</t>
  </si>
  <si>
    <t>Other Essentials</t>
  </si>
  <si>
    <t>Total Monthly Expenses</t>
  </si>
  <si>
    <t>FUND TARGET &amp; SAVINGS</t>
  </si>
  <si>
    <t>Target Months of Expenses</t>
  </si>
  <si>
    <t>months (typically 3-6)</t>
  </si>
  <si>
    <t>Target Fund Amount</t>
  </si>
  <si>
    <t>= expenses x months</t>
  </si>
  <si>
    <t>Current Emergency Fund Balance</t>
  </si>
  <si>
    <t>Monthly Contribution</t>
  </si>
  <si>
    <t>Annual Interest Rate (savings)</t>
  </si>
  <si>
    <t>e.g. 4% for HYSA</t>
  </si>
  <si>
    <t>CALCULATED RESULTS</t>
  </si>
  <si>
    <t>Progress</t>
  </si>
  <si>
    <t>Amount Remaining</t>
  </si>
  <si>
    <t>Estimated Months to Goal</t>
  </si>
  <si>
    <t>without interest</t>
  </si>
  <si>
    <t>Estimated Target Date</t>
  </si>
  <si>
    <t>Emergency Fund Progress Tracker</t>
  </si>
  <si>
    <t>24-month projection based on your contributions and savings interest rate.</t>
  </si>
  <si>
    <t>24-MONTH SAVINGS PROJECTION</t>
  </si>
  <si>
    <t>Month</t>
  </si>
  <si>
    <t>Starting Balance</t>
  </si>
  <si>
    <t>Contribution</t>
  </si>
  <si>
    <t>Interest Earned</t>
  </si>
  <si>
    <t>Ending Balance</t>
  </si>
  <si>
    <t>Total Interest Earned</t>
  </si>
  <si>
    <t>Final Balance (Month 24)</t>
  </si>
  <si>
    <t>How to Use This Template</t>
  </si>
  <si>
    <t>A quick guide to building your emergency fund.</t>
  </si>
  <si>
    <t>GETTING STARTED</t>
  </si>
  <si>
    <t>1. Go to the "Emergency Fund Setup" sheet</t>
  </si>
  <si>
    <t>2. Enter your essential monthly expenses in the yellow cells (housing, food, utilities, etc.)</t>
  </si>
  <si>
    <t>3. Set how many months of expenses you want covered (3-6 months is a common range)</t>
  </si>
  <si>
    <t>4. Enter your current emergency fund balance and how much you can contribute monthly</t>
  </si>
  <si>
    <t>5. Optionally set your savings account interest rate for a more accurate projection</t>
  </si>
  <si>
    <t>6. Check the Dashboard for a visual overview of your progress</t>
  </si>
  <si>
    <t>UNDERSTANDING THE SHEETS</t>
  </si>
  <si>
    <t>Dashboard: Shows 6 key metrics and two charts - a progress bar and savings growth projection.</t>
  </si>
  <si>
    <t>Emergency Fund Setup: Where you enter expenses, savings details, and see calculated results.</t>
  </si>
  <si>
    <t>Progress Tracker: A 24-month projection showing how your fund grows with contributions and interest.</t>
  </si>
  <si>
    <t>WHAT IS AN EMERGENCY FUND?</t>
  </si>
  <si>
    <t>An emergency fund is money set aside to cover unexpected expenses or income disruption.</t>
  </si>
  <si>
    <t>Common uses: job loss, medical bills, car repairs, home maintenance, or other surprises.</t>
  </si>
  <si>
    <t>Having 3-6 months of essential expenses covered is a widely referenced guideline.</t>
  </si>
  <si>
    <t>The right amount depends on individual circumstances - job stability, dependents, health, etc.</t>
  </si>
  <si>
    <t>COLOR CODING</t>
  </si>
  <si>
    <t>Yellow cells with a gold border are editable inputs - enter your data here.</t>
  </si>
  <si>
    <t>Green-tinted cells are calculated results - formulas update automatically.</t>
  </si>
  <si>
    <t>The Progress Tracker sheet is fully formula-driven and updates when you change inputs.</t>
  </si>
  <si>
    <t>TIPS FOR BUILDING YOUR FUND</t>
  </si>
  <si>
    <t>Start with whatever amount feels manageable - consistency matters more than size.</t>
  </si>
  <si>
    <t>Consider keeping the fund in a high-yield savings account to earn interest.</t>
  </si>
  <si>
    <t>Update the "Current Balance" as you make deposits to track real progress.</t>
  </si>
  <si>
    <t>If your expenses change, update them in the Setup sheet to recalculate your target.</t>
  </si>
  <si>
    <t>Once funded, redirect contributions toward other financial goals.</t>
  </si>
  <si>
    <t>COMPATIBILITY</t>
  </si>
  <si>
    <t>This template works in Microsoft Excel, Google Sheets, and LibreOffice Calc.</t>
  </si>
  <si>
    <t>No macros or VBA required - everything is formula-driven.</t>
  </si>
  <si>
    <t>The EDATE function is used for target date calculation (supported in all modern spreadsheets).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</si>
</sst>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$#,##0.00"/>
  </numFmts>
  <fonts count="20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A1D26"/>
      <sz val="10"/>
      <name val="Aptos"/>
    </font>
    <font>
      <b/>
      <color rgb="14213D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F4F5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9" fontId="6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Protection="1"/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wrapText="1" indent="1"/>
    </xf>
    <xf numFmtId="0" fontId="14" fillId="2" borderId="0" xfId="0" applyFont="1" applyFill="1" applyAlignment="1" applyProtection="1">
      <alignment horizontal="left" vertical="center" wrapText="1" indent="1"/>
    </xf>
    <xf numFmtId="0" fontId="14" fillId="2" borderId="0" xfId="0" applyFont="1" applyFill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left" vertical="center" indent="1"/>
      <protection locked="0"/>
    </xf>
    <xf numFmtId="164" fontId="15" fillId="3" borderId="5" xfId="0" applyNumberFormat="1" applyFont="1" applyFill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left" vertical="center" indent="1"/>
    </xf>
    <xf numFmtId="164" fontId="16" fillId="0" borderId="6" xfId="0" applyNumberFormat="1" applyFont="1" applyBorder="1" applyAlignment="1" applyProtection="1">
      <alignment horizontal="right" vertical="center"/>
    </xf>
    <xf numFmtId="0" fontId="16" fillId="0" borderId="0" xfId="0" applyFont="1" applyAlignment="1" applyProtection="1">
      <alignment horizontal="left" vertical="center" indent="1"/>
    </xf>
    <xf numFmtId="3" fontId="15" fillId="3" borderId="5" xfId="0" applyNumberFormat="1" applyFont="1" applyFill="1" applyBorder="1" applyAlignment="1" applyProtection="1">
      <alignment horizontal="right" vertical="center"/>
      <protection locked="0"/>
    </xf>
    <xf numFmtId="164" fontId="17" fillId="4" borderId="7" xfId="0" applyNumberFormat="1" applyFont="1" applyFill="1" applyBorder="1" applyAlignment="1" applyProtection="1">
      <alignment horizontal="right" vertical="center"/>
    </xf>
    <xf numFmtId="10" fontId="15" fillId="3" borderId="5" xfId="0" applyNumberFormat="1" applyFont="1" applyFill="1" applyBorder="1" applyAlignment="1" applyProtection="1">
      <alignment horizontal="right" vertical="center"/>
      <protection locked="0"/>
    </xf>
    <xf numFmtId="9" fontId="17" fillId="4" borderId="7" xfId="0" applyNumberFormat="1" applyFont="1" applyFill="1" applyBorder="1" applyAlignment="1" applyProtection="1">
      <alignment horizontal="right" vertical="center"/>
    </xf>
    <xf numFmtId="3" fontId="17" fillId="4" borderId="7" xfId="0" applyNumberFormat="1" applyFont="1" applyFill="1" applyBorder="1" applyAlignment="1" applyProtection="1">
      <alignment horizontal="right" vertical="center"/>
    </xf>
    <xf numFmtId="0" fontId="17" fillId="4" borderId="7" xfId="0" applyFont="1" applyFill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164" fontId="15" fillId="0" borderId="8" xfId="0" applyNumberFormat="1" applyFont="1" applyBorder="1" applyAlignment="1" applyProtection="1">
      <alignment horizontal="right" vertical="center"/>
    </xf>
    <xf numFmtId="165" fontId="15" fillId="0" borderId="8" xfId="0" applyNumberFormat="1" applyFont="1" applyBorder="1" applyAlignment="1" applyProtection="1">
      <alignment horizontal="right" vertical="center"/>
    </xf>
    <xf numFmtId="0" fontId="15" fillId="5" borderId="8" xfId="0" applyFont="1" applyFill="1" applyBorder="1" applyAlignment="1" applyProtection="1">
      <alignment horizontal="center" vertical="center"/>
    </xf>
    <xf numFmtId="164" fontId="15" fillId="5" borderId="8" xfId="0" applyNumberFormat="1" applyFont="1" applyFill="1" applyBorder="1" applyAlignment="1" applyProtection="1">
      <alignment horizontal="right" vertical="center"/>
    </xf>
    <xf numFmtId="165" fontId="15" fillId="5" borderId="8" xfId="0" applyNumberFormat="1" applyFont="1" applyFill="1" applyBorder="1" applyAlignment="1" applyProtection="1">
      <alignment horizontal="right" vertical="center"/>
    </xf>
    <xf numFmtId="165" fontId="16" fillId="0" borderId="6" xfId="0" applyNumberFormat="1" applyFont="1" applyBorder="1" applyAlignment="1" applyProtection="1">
      <alignment horizontal="right" vertical="center"/>
    </xf>
    <xf numFmtId="0" fontId="12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Emergency Fund Progress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Dashboard!$C$49</c:f>
              <c:strCache>
                <c:ptCount val="1"/>
                <c:pt idx="0">
                  <c:v>Current Saved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dLbls>
            <c:numFmt formatCode="$#,##0" sourceLinked="0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Dashboard!$B$50</c:f>
              <c:strCache>
                <c:ptCount val="1"/>
                <c:pt idx="0">
                  <c:v>Emergency Fund</c:v>
                </c:pt>
              </c:strCache>
            </c:strRef>
          </c:cat>
          <c:val>
            <c:numRef>
              <c:f>Dashboard!$C$50</c:f>
              <c:numCache>
                <c:formatCode>$#,##0</c:formatCode>
                <c:ptCount val="1"/>
                <c:pt idx="0">
                  <c:v>8200</c:v>
                </c:pt>
              </c:numCache>
            </c:numRef>
          </c:val>
        </c:ser>
        <c:ser>
          <c:idx val="1"/>
          <c:order val="1"/>
          <c:tx>
            <c:strRef>
              <c:f>Dashboard!$D$49</c:f>
              <c:strCache>
                <c:ptCount val="1"/>
                <c:pt idx="0">
                  <c:v>Remaining</c:v>
                </c:pt>
              </c:strCache>
            </c:strRef>
          </c:tx>
          <c:spPr>
            <a:solidFill>
              <a:srgbClr val="EEF0F7"/>
            </a:solidFill>
            <a:ln>
              <a:noFill/>
            </a:ln>
          </c:spPr>
          <c:dLbls>
            <c:numFmt formatCode="$#,##0" sourceLinked="0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Dashboard!$B$50</c:f>
              <c:strCache>
                <c:ptCount val="1"/>
                <c:pt idx="0">
                  <c:v>Emergency Fund</c:v>
                </c:pt>
              </c:strCache>
            </c:strRef>
          </c:cat>
          <c:val>
            <c:numRef>
              <c:f>Dashboard!$D$50</c:f>
              <c:numCache>
                <c:formatCode>$#,##0</c:formatCode>
                <c:ptCount val="1"/>
                <c:pt idx="0">
                  <c:v>11300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Savings Growth Projection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Dashboard!$B$52</c:f>
              <c:strCache>
                <c:ptCount val="1"/>
                <c:pt idx="0">
                  <c:v>Fund Balance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Dashboard!$C$51:$K$51</c:f>
              <c:strCache>
                <c:ptCount val="9"/>
                <c:pt idx="0">
                  <c:v>Mo 1</c:v>
                </c:pt>
                <c:pt idx="1">
                  <c:v>Mo 3</c:v>
                </c:pt>
                <c:pt idx="2">
                  <c:v>Mo 6</c:v>
                </c:pt>
                <c:pt idx="3">
                  <c:v>Mo 9</c:v>
                </c:pt>
                <c:pt idx="4">
                  <c:v>Mo 12</c:v>
                </c:pt>
                <c:pt idx="5">
                  <c:v>Mo 15</c:v>
                </c:pt>
                <c:pt idx="6">
                  <c:v>Mo 18</c:v>
                </c:pt>
                <c:pt idx="7">
                  <c:v>Mo 21</c:v>
                </c:pt>
                <c:pt idx="8">
                  <c:v>Mo 24</c:v>
                </c:pt>
              </c:strCache>
            </c:strRef>
          </c:cat>
          <c:val>
            <c:numRef>
              <c:f>Dashboard!$C$52:$K$52</c:f>
              <c:numCache>
                <c:formatCode>$#,##0</c:formatCode>
                <c:ptCount val="9"/>
                <c:pt idx="0">
                  <c:v>8627</c:v>
                </c:pt>
                <c:pt idx="1">
                  <c:v>9486</c:v>
                </c:pt>
                <c:pt idx="2">
                  <c:v>10785</c:v>
                </c:pt>
                <c:pt idx="3">
                  <c:v>12098</c:v>
                </c:pt>
                <c:pt idx="4">
                  <c:v>13423</c:v>
                </c:pt>
                <c:pt idx="5">
                  <c:v>14762</c:v>
                </c:pt>
                <c:pt idx="6">
                  <c:v>16114</c:v>
                </c:pt>
                <c:pt idx="7">
                  <c:v>17480</c:v>
                </c:pt>
                <c:pt idx="8">
                  <c:v>18859</c:v>
                </c:pt>
              </c:numCache>
            </c:numRef>
          </c:val>
        </c:ser>
        <c:ser>
          <c:idx val="1"/>
          <c:order val="1"/>
          <c:tx>
            <c:strRef>
              <c:f>Dashboard!$B$53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Dashboard!$C$51:$K$51</c:f>
              <c:strCache>
                <c:ptCount val="9"/>
                <c:pt idx="0">
                  <c:v>Mo 1</c:v>
                </c:pt>
                <c:pt idx="1">
                  <c:v>Mo 3</c:v>
                </c:pt>
                <c:pt idx="2">
                  <c:v>Mo 6</c:v>
                </c:pt>
                <c:pt idx="3">
                  <c:v>Mo 9</c:v>
                </c:pt>
                <c:pt idx="4">
                  <c:v>Mo 12</c:v>
                </c:pt>
                <c:pt idx="5">
                  <c:v>Mo 15</c:v>
                </c:pt>
                <c:pt idx="6">
                  <c:v>Mo 18</c:v>
                </c:pt>
                <c:pt idx="7">
                  <c:v>Mo 21</c:v>
                </c:pt>
                <c:pt idx="8">
                  <c:v>Mo 24</c:v>
                </c:pt>
              </c:strCache>
            </c:strRef>
          </c:cat>
          <c:val>
            <c:numRef>
              <c:f>Dashboard!$C$53:$K$53</c:f>
              <c:numCache>
                <c:formatCode>$#,##0</c:formatCode>
                <c:ptCount val="9"/>
                <c:pt idx="0">
                  <c:v>19500</c:v>
                </c:pt>
                <c:pt idx="1">
                  <c:v>19500</c:v>
                </c:pt>
                <c:pt idx="2">
                  <c:v>19500</c:v>
                </c:pt>
                <c:pt idx="3">
                  <c:v>19500</c:v>
                </c:pt>
                <c:pt idx="4">
                  <c:v>19500</c:v>
                </c:pt>
                <c:pt idx="5">
                  <c:v>19500</c:v>
                </c:pt>
                <c:pt idx="6">
                  <c:v>19500</c:v>
                </c:pt>
                <c:pt idx="7">
                  <c:v>19500</c:v>
                </c:pt>
                <c:pt idx="8">
                  <c:v>19500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9</xdr:col>
      <xdr:colOff>0</xdr:colOff>
      <xdr:row>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39</xdr:row>
      <xdr:rowOff>0</xdr:rowOff>
    </xdr:from>
    <xdr:to>
      <xdr:col>9</xdr:col>
      <xdr:colOff>0</xdr:colOff>
      <xdr:row>54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3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35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4" customWidth="1"/>
    <col min="2" max="2" width="32" customWidth="1"/>
    <col min="3" max="4" width="18" customWidth="1"/>
    <col min="5" max="5" width="20" customWidth="1"/>
    <col min="6" max="6" width="4" customWidth="1"/>
  </cols>
  <sheetData>
    <row r="1" ht="48" customHeight="1" spans="2:5" x14ac:dyDescent="0.25">
      <c r="B1" s="15" t="s">
        <v>33</v>
      </c>
      <c r="C1" s="15"/>
      <c r="D1" s="15"/>
      <c r="E1" s="15"/>
    </row>
    <row r="2" ht="24" customHeight="1" spans="2:5" x14ac:dyDescent="0.25">
      <c r="B2" s="16" t="s">
        <v>34</v>
      </c>
      <c r="C2" s="16"/>
      <c r="D2" s="16"/>
      <c r="E2" s="16"/>
    </row>
    <row r="3" ht="14" customHeight="1" x14ac:dyDescent="0.25"/>
    <row r="4" ht="28" customHeight="1" spans="1:5" x14ac:dyDescent="0.25">
      <c r="A4" s="10" t="s">
        <v>35</v>
      </c>
      <c r="B4" s="11"/>
      <c r="C4" s="11"/>
      <c r="D4" s="11"/>
      <c r="E4" s="11"/>
    </row>
    <row r="5" ht="32" customHeight="1" spans="2:3" x14ac:dyDescent="0.25">
      <c r="B5" s="17" t="s">
        <v>36</v>
      </c>
      <c r="C5" s="18" t="s">
        <v>37</v>
      </c>
    </row>
    <row r="6" ht="26" customHeight="1" spans="2:3" x14ac:dyDescent="0.25">
      <c r="B6" s="19" t="s">
        <v>38</v>
      </c>
      <c r="C6" s="20">
        <v>1400</v>
      </c>
    </row>
    <row r="7" ht="26" customHeight="1" spans="2:3" x14ac:dyDescent="0.25">
      <c r="B7" s="19" t="s">
        <v>39</v>
      </c>
      <c r="C7" s="20">
        <v>500</v>
      </c>
    </row>
    <row r="8" ht="26" customHeight="1" spans="2:3" x14ac:dyDescent="0.25">
      <c r="B8" s="19" t="s">
        <v>40</v>
      </c>
      <c r="C8" s="20">
        <v>250</v>
      </c>
    </row>
    <row r="9" ht="26" customHeight="1" spans="2:3" x14ac:dyDescent="0.25">
      <c r="B9" s="19" t="s">
        <v>41</v>
      </c>
      <c r="C9" s="20">
        <v>300</v>
      </c>
    </row>
    <row r="10" ht="26" customHeight="1" spans="2:3" x14ac:dyDescent="0.25">
      <c r="B10" s="19" t="s">
        <v>42</v>
      </c>
      <c r="C10" s="20">
        <v>200</v>
      </c>
    </row>
    <row r="11" ht="26" customHeight="1" spans="2:3" x14ac:dyDescent="0.25">
      <c r="B11" s="19" t="s">
        <v>43</v>
      </c>
      <c r="C11" s="20">
        <v>100</v>
      </c>
    </row>
    <row r="12" ht="26" customHeight="1" spans="2:3" x14ac:dyDescent="0.25">
      <c r="B12" s="19" t="s">
        <v>44</v>
      </c>
      <c r="C12" s="20">
        <v>350</v>
      </c>
    </row>
    <row r="13" ht="26" customHeight="1" spans="2:3" x14ac:dyDescent="0.25">
      <c r="B13" s="19" t="s">
        <v>45</v>
      </c>
      <c r="C13" s="20">
        <v>150</v>
      </c>
    </row>
    <row r="14" ht="26" customHeight="1" spans="2:3" x14ac:dyDescent="0.25">
      <c r="B14" s="19" t="s">
        <v>18</v>
      </c>
      <c r="C14" s="20" t="s">
        <v>18</v>
      </c>
    </row>
    <row r="15" ht="26" customHeight="1" spans="2:3" x14ac:dyDescent="0.25">
      <c r="B15" s="19" t="s">
        <v>18</v>
      </c>
      <c r="C15" s="20" t="s">
        <v>18</v>
      </c>
    </row>
    <row r="16" ht="6" customHeight="1" x14ac:dyDescent="0.25"/>
    <row r="17" ht="26" customHeight="1" spans="2:3" x14ac:dyDescent="0.25">
      <c r="B17" s="21" t="s">
        <v>46</v>
      </c>
      <c r="C17" s="22">
        <f>SUM(C6:C15)</f>
        <v>3250</v>
      </c>
    </row>
    <row r="18" ht="14" customHeight="1" x14ac:dyDescent="0.25"/>
    <row r="19" ht="28" customHeight="1" spans="1:5" x14ac:dyDescent="0.25">
      <c r="A19" s="10" t="s">
        <v>47</v>
      </c>
      <c r="B19" s="11"/>
      <c r="C19" s="11"/>
      <c r="D19" s="11"/>
      <c r="E19" s="11"/>
    </row>
    <row r="20" ht="26" customHeight="1" spans="2:4" x14ac:dyDescent="0.25">
      <c r="B20" s="23" t="s">
        <v>48</v>
      </c>
      <c r="C20" s="24">
        <v>6</v>
      </c>
      <c r="D20" s="16" t="s">
        <v>49</v>
      </c>
    </row>
    <row r="21" ht="26" customHeight="1" spans="2:4" x14ac:dyDescent="0.25">
      <c r="B21" s="23" t="s">
        <v>50</v>
      </c>
      <c r="C21" s="25">
        <f>C17*C20</f>
        <v>19500</v>
      </c>
      <c r="D21" s="16" t="s">
        <v>51</v>
      </c>
    </row>
    <row r="22" ht="6" customHeight="1" x14ac:dyDescent="0.25"/>
    <row r="23" ht="26" customHeight="1" spans="2:3" x14ac:dyDescent="0.25">
      <c r="B23" s="23" t="s">
        <v>52</v>
      </c>
      <c r="C23" s="20">
        <v>8200</v>
      </c>
    </row>
    <row r="24" ht="26" customHeight="1" spans="2:3" x14ac:dyDescent="0.25">
      <c r="B24" s="23" t="s">
        <v>53</v>
      </c>
      <c r="C24" s="20">
        <v>400</v>
      </c>
    </row>
    <row r="25" ht="26" customHeight="1" spans="2:4" x14ac:dyDescent="0.25">
      <c r="B25" s="23" t="s">
        <v>54</v>
      </c>
      <c r="C25" s="26">
        <v>0.04</v>
      </c>
      <c r="D25" s="16" t="s">
        <v>55</v>
      </c>
    </row>
    <row r="26" ht="14" customHeight="1" x14ac:dyDescent="0.25"/>
    <row r="27" ht="28" customHeight="1" spans="1:5" x14ac:dyDescent="0.25">
      <c r="A27" s="10" t="s">
        <v>56</v>
      </c>
      <c r="B27" s="11"/>
      <c r="C27" s="11"/>
      <c r="D27" s="11"/>
      <c r="E27" s="11"/>
    </row>
    <row r="28" ht="26" customHeight="1" spans="2:3" x14ac:dyDescent="0.25">
      <c r="B28" s="23" t="s">
        <v>57</v>
      </c>
      <c r="C28" s="27">
        <f>IF(C21=0,0,C23/C21)</f>
        <v>0.4205128205128205</v>
      </c>
    </row>
    <row r="29" ht="26" customHeight="1" spans="2:3" x14ac:dyDescent="0.25">
      <c r="B29" s="23" t="s">
        <v>58</v>
      </c>
      <c r="C29" s="25">
        <f>MAX(0,C21-C23)</f>
        <v>11300</v>
      </c>
    </row>
    <row r="30" ht="26" customHeight="1" spans="2:4" x14ac:dyDescent="0.25">
      <c r="B30" s="23" t="s">
        <v>59</v>
      </c>
      <c r="C30" s="28">
        <f>IF(C23&gt;=C21,0,IF(C24=0,0,ROUNDUP((C21-C23)/C24,0)))</f>
        <v>29</v>
      </c>
      <c r="D30" s="16" t="s">
        <v>60</v>
      </c>
    </row>
    <row r="31" ht="26" customHeight="1" spans="2:3" x14ac:dyDescent="0.25">
      <c r="B31" s="23" t="s">
        <v>61</v>
      </c>
      <c r="C31" s="29" t="str">
        <f>IF(C30=0,"Funded",TEXT(EDATE(TODAY(),C30),"MMM YYYY"))</f>
        <v>Sep 2028</v>
      </c>
    </row>
    <row r="32" ht="10" customHeight="1" x14ac:dyDescent="0.25"/>
    <row r="33" ht="6" customHeight="1" x14ac:dyDescent="0.25"/>
    <row r="34" ht="20" customHeight="1" spans="1:5" x14ac:dyDescent="0.25">
      <c r="A34" s="12" t="s">
        <v>16</v>
      </c>
      <c r="B34" s="12"/>
      <c r="C34" s="12"/>
      <c r="D34" s="12"/>
      <c r="E34" s="12"/>
    </row>
    <row r="35" ht="20" customHeight="1" spans="1:5" x14ac:dyDescent="0.25">
      <c r="A35" s="13" t="s">
        <v>17</v>
      </c>
      <c r="B35" s="13"/>
      <c r="C35" s="13"/>
      <c r="D35" s="13"/>
      <c r="E35" s="13"/>
    </row>
  </sheetData>
  <sheetProtection sheet="1"/>
  <mergeCells count="4">
    <mergeCell ref="B1:E1"/>
    <mergeCell ref="B2:E2"/>
    <mergeCell ref="A34:E34"/>
    <mergeCell ref="A35:E35"/>
  </mergeCells>
  <hyperlinks>
    <hyperlink ref="A35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36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4" customWidth="1"/>
    <col min="2" max="2" width="12" customWidth="1"/>
    <col min="3" max="4" width="18" customWidth="1"/>
    <col min="5" max="5" width="16" customWidth="1"/>
    <col min="6" max="6" width="18" customWidth="1"/>
  </cols>
  <sheetData>
    <row r="1" ht="48" customHeight="1" spans="2:6" x14ac:dyDescent="0.25">
      <c r="B1" s="15" t="s">
        <v>62</v>
      </c>
      <c r="C1" s="15"/>
      <c r="D1" s="15"/>
      <c r="E1" s="15"/>
      <c r="F1" s="15"/>
    </row>
    <row r="2" ht="24" customHeight="1" spans="2:6" x14ac:dyDescent="0.25">
      <c r="B2" s="16" t="s">
        <v>63</v>
      </c>
      <c r="C2" s="16"/>
      <c r="D2" s="16"/>
      <c r="E2" s="16"/>
      <c r="F2" s="16"/>
    </row>
    <row r="3" ht="14" customHeight="1" x14ac:dyDescent="0.25"/>
    <row r="4" ht="28" customHeight="1" spans="1:6" x14ac:dyDescent="0.25">
      <c r="A4" s="10" t="s">
        <v>64</v>
      </c>
      <c r="B4" s="11"/>
      <c r="C4" s="11"/>
      <c r="D4" s="11"/>
      <c r="E4" s="11"/>
      <c r="F4" s="11"/>
    </row>
    <row r="5" ht="32" customHeight="1" spans="2:6" x14ac:dyDescent="0.25">
      <c r="B5" s="17" t="s">
        <v>65</v>
      </c>
      <c r="C5" s="18" t="s">
        <v>66</v>
      </c>
      <c r="D5" s="18" t="s">
        <v>67</v>
      </c>
      <c r="E5" s="18" t="s">
        <v>68</v>
      </c>
      <c r="F5" s="18" t="s">
        <v>69</v>
      </c>
    </row>
    <row r="6" ht="26" customHeight="1" spans="2:6" x14ac:dyDescent="0.25">
      <c r="B6" s="30">
        <v>1</v>
      </c>
      <c r="C6" s="31">
        <f>'Emergency Fund Setup'!C23</f>
        <v>8200</v>
      </c>
      <c r="D6" s="31">
        <f>'Emergency Fund Setup'!C24</f>
        <v>400</v>
      </c>
      <c r="E6" s="32">
        <f>ROUND(C6*('Emergency Fund Setup'!C25/12),2)</f>
        <v>27.33</v>
      </c>
      <c r="F6" s="31">
        <f>C6+D6+E6</f>
        <v>8627.33</v>
      </c>
    </row>
    <row r="7" ht="26" customHeight="1" spans="2:6" x14ac:dyDescent="0.25">
      <c r="B7" s="33">
        <v>2</v>
      </c>
      <c r="C7" s="34">
        <f>F6</f>
        <v>8627.33</v>
      </c>
      <c r="D7" s="34">
        <f>'Emergency Fund Setup'!C24</f>
        <v>400</v>
      </c>
      <c r="E7" s="35">
        <f>ROUND(C7*('Emergency Fund Setup'!C25/12),2)</f>
        <v>28.76</v>
      </c>
      <c r="F7" s="34">
        <f>C7+D7+E7</f>
        <v>9056.09</v>
      </c>
    </row>
    <row r="8" ht="26" customHeight="1" spans="2:6" x14ac:dyDescent="0.25">
      <c r="B8" s="30">
        <v>3</v>
      </c>
      <c r="C8" s="31">
        <f>F7</f>
        <v>9056.09</v>
      </c>
      <c r="D8" s="31">
        <f>'Emergency Fund Setup'!C24</f>
        <v>400</v>
      </c>
      <c r="E8" s="32">
        <f>ROUND(C8*('Emergency Fund Setup'!C25/12),2)</f>
        <v>30.19</v>
      </c>
      <c r="F8" s="31">
        <f>C8+D8+E8</f>
        <v>9486.28</v>
      </c>
    </row>
    <row r="9" ht="26" customHeight="1" spans="2:6" x14ac:dyDescent="0.25">
      <c r="B9" s="33">
        <v>4</v>
      </c>
      <c r="C9" s="34">
        <f>F8</f>
        <v>9486.28</v>
      </c>
      <c r="D9" s="34">
        <f>'Emergency Fund Setup'!C24</f>
        <v>400</v>
      </c>
      <c r="E9" s="35">
        <f>ROUND(C9*('Emergency Fund Setup'!C25/12),2)</f>
        <v>31.62</v>
      </c>
      <c r="F9" s="34">
        <f>C9+D9+E9</f>
        <v>9917.900000000001</v>
      </c>
    </row>
    <row r="10" ht="26" customHeight="1" spans="2:6" x14ac:dyDescent="0.25">
      <c r="B10" s="30">
        <v>5</v>
      </c>
      <c r="C10" s="31">
        <f>F9</f>
        <v>9917.900000000001</v>
      </c>
      <c r="D10" s="31">
        <f>'Emergency Fund Setup'!C24</f>
        <v>400</v>
      </c>
      <c r="E10" s="32">
        <f>ROUND(C10*('Emergency Fund Setup'!C25/12),2)</f>
        <v>33.06</v>
      </c>
      <c r="F10" s="31">
        <f>C10+D10+E10</f>
        <v>10350.960000000001</v>
      </c>
    </row>
    <row r="11" ht="26" customHeight="1" spans="2:6" x14ac:dyDescent="0.25">
      <c r="B11" s="33">
        <v>6</v>
      </c>
      <c r="C11" s="34">
        <f>F10</f>
        <v>10350.960000000001</v>
      </c>
      <c r="D11" s="34">
        <f>'Emergency Fund Setup'!C24</f>
        <v>400</v>
      </c>
      <c r="E11" s="35">
        <f>ROUND(C11*('Emergency Fund Setup'!C25/12),2)</f>
        <v>34.5</v>
      </c>
      <c r="F11" s="34">
        <f>C11+D11+E11</f>
        <v>10785.460000000001</v>
      </c>
    </row>
    <row r="12" ht="26" customHeight="1" spans="2:6" x14ac:dyDescent="0.25">
      <c r="B12" s="30">
        <v>7</v>
      </c>
      <c r="C12" s="31">
        <f>F11</f>
        <v>10785.460000000001</v>
      </c>
      <c r="D12" s="31">
        <f>'Emergency Fund Setup'!C24</f>
        <v>400</v>
      </c>
      <c r="E12" s="32">
        <f>ROUND(C12*('Emergency Fund Setup'!C25/12),2)</f>
        <v>35.95</v>
      </c>
      <c r="F12" s="31">
        <f>C12+D12+E12</f>
        <v>11221.410000000002</v>
      </c>
    </row>
    <row r="13" ht="26" customHeight="1" spans="2:6" x14ac:dyDescent="0.25">
      <c r="B13" s="33">
        <v>8</v>
      </c>
      <c r="C13" s="34">
        <f>F12</f>
        <v>11221.410000000002</v>
      </c>
      <c r="D13" s="34">
        <f>'Emergency Fund Setup'!C24</f>
        <v>400</v>
      </c>
      <c r="E13" s="35">
        <f>ROUND(C13*('Emergency Fund Setup'!C25/12),2)</f>
        <v>37.4</v>
      </c>
      <c r="F13" s="34">
        <f>C13+D13+E13</f>
        <v>11658.810000000001</v>
      </c>
    </row>
    <row r="14" ht="26" customHeight="1" spans="2:6" x14ac:dyDescent="0.25">
      <c r="B14" s="30">
        <v>9</v>
      </c>
      <c r="C14" s="31">
        <f>F13</f>
        <v>11658.810000000001</v>
      </c>
      <c r="D14" s="31">
        <f>'Emergency Fund Setup'!C24</f>
        <v>400</v>
      </c>
      <c r="E14" s="32">
        <f>ROUND(C14*('Emergency Fund Setup'!C25/12),2)</f>
        <v>38.86</v>
      </c>
      <c r="F14" s="31">
        <f>C14+D14+E14</f>
        <v>12097.670000000002</v>
      </c>
    </row>
    <row r="15" ht="26" customHeight="1" spans="2:6" x14ac:dyDescent="0.25">
      <c r="B15" s="33">
        <v>10</v>
      </c>
      <c r="C15" s="34">
        <f>F14</f>
        <v>12097.670000000002</v>
      </c>
      <c r="D15" s="34">
        <f>'Emergency Fund Setup'!C24</f>
        <v>400</v>
      </c>
      <c r="E15" s="35">
        <f>ROUND(C15*('Emergency Fund Setup'!C25/12),2)</f>
        <v>40.33</v>
      </c>
      <c r="F15" s="34">
        <f>C15+D15+E15</f>
        <v>12538.000000000002</v>
      </c>
    </row>
    <row r="16" ht="26" customHeight="1" spans="2:6" x14ac:dyDescent="0.25">
      <c r="B16" s="30">
        <v>11</v>
      </c>
      <c r="C16" s="31">
        <f>F15</f>
        <v>12538.000000000002</v>
      </c>
      <c r="D16" s="31">
        <f>'Emergency Fund Setup'!C24</f>
        <v>400</v>
      </c>
      <c r="E16" s="32">
        <f>ROUND(C16*('Emergency Fund Setup'!C25/12),2)</f>
        <v>41.79</v>
      </c>
      <c r="F16" s="31">
        <f>C16+D16+E16</f>
        <v>12979.790000000003</v>
      </c>
    </row>
    <row r="17" ht="26" customHeight="1" spans="2:6" x14ac:dyDescent="0.25">
      <c r="B17" s="33">
        <v>12</v>
      </c>
      <c r="C17" s="34">
        <f>F16</f>
        <v>12979.790000000003</v>
      </c>
      <c r="D17" s="34">
        <f>'Emergency Fund Setup'!C24</f>
        <v>400</v>
      </c>
      <c r="E17" s="35">
        <f>ROUND(C17*('Emergency Fund Setup'!C25/12),2)</f>
        <v>43.27</v>
      </c>
      <c r="F17" s="34">
        <f>C17+D17+E17</f>
        <v>13423.060000000003</v>
      </c>
    </row>
    <row r="18" ht="26" customHeight="1" spans="2:6" x14ac:dyDescent="0.25">
      <c r="B18" s="30">
        <v>13</v>
      </c>
      <c r="C18" s="31">
        <f>F17</f>
        <v>13423.060000000003</v>
      </c>
      <c r="D18" s="31">
        <f>'Emergency Fund Setup'!C24</f>
        <v>400</v>
      </c>
      <c r="E18" s="32">
        <f>ROUND(C18*('Emergency Fund Setup'!C25/12),2)</f>
        <v>44.74</v>
      </c>
      <c r="F18" s="31">
        <f>C18+D18+E18</f>
        <v>13867.800000000003</v>
      </c>
    </row>
    <row r="19" ht="26" customHeight="1" spans="2:6" x14ac:dyDescent="0.25">
      <c r="B19" s="33">
        <v>14</v>
      </c>
      <c r="C19" s="34">
        <f>F18</f>
        <v>13867.800000000003</v>
      </c>
      <c r="D19" s="34">
        <f>'Emergency Fund Setup'!C24</f>
        <v>400</v>
      </c>
      <c r="E19" s="35">
        <f>ROUND(C19*('Emergency Fund Setup'!C25/12),2)</f>
        <v>46.23</v>
      </c>
      <c r="F19" s="34">
        <f>C19+D19+E19</f>
        <v>14314.030000000002</v>
      </c>
    </row>
    <row r="20" ht="26" customHeight="1" spans="2:6" x14ac:dyDescent="0.25">
      <c r="B20" s="30">
        <v>15</v>
      </c>
      <c r="C20" s="31">
        <f>F19</f>
        <v>14314.030000000002</v>
      </c>
      <c r="D20" s="31">
        <f>'Emergency Fund Setup'!C24</f>
        <v>400</v>
      </c>
      <c r="E20" s="32">
        <f>ROUND(C20*('Emergency Fund Setup'!C25/12),2)</f>
        <v>47.71</v>
      </c>
      <c r="F20" s="31">
        <f>C20+D20+E20</f>
        <v>14761.740000000002</v>
      </c>
    </row>
    <row r="21" ht="26" customHeight="1" spans="2:6" x14ac:dyDescent="0.25">
      <c r="B21" s="33">
        <v>16</v>
      </c>
      <c r="C21" s="34">
        <f>F20</f>
        <v>14761.740000000002</v>
      </c>
      <c r="D21" s="34">
        <f>'Emergency Fund Setup'!C24</f>
        <v>400</v>
      </c>
      <c r="E21" s="35">
        <f>ROUND(C21*('Emergency Fund Setup'!C25/12),2)</f>
        <v>49.21</v>
      </c>
      <c r="F21" s="34">
        <f>C21+D21+E21</f>
        <v>15210.95</v>
      </c>
    </row>
    <row r="22" ht="26" customHeight="1" spans="2:6" x14ac:dyDescent="0.25">
      <c r="B22" s="30">
        <v>17</v>
      </c>
      <c r="C22" s="31">
        <f>F21</f>
        <v>15210.95</v>
      </c>
      <c r="D22" s="31">
        <f>'Emergency Fund Setup'!C24</f>
        <v>400</v>
      </c>
      <c r="E22" s="32">
        <f>ROUND(C22*('Emergency Fund Setup'!C25/12),2)</f>
        <v>50.7</v>
      </c>
      <c r="F22" s="31">
        <f>C22+D22+E22</f>
        <v>15661.650000000001</v>
      </c>
    </row>
    <row r="23" ht="26" customHeight="1" spans="2:6" x14ac:dyDescent="0.25">
      <c r="B23" s="33">
        <v>18</v>
      </c>
      <c r="C23" s="34">
        <f>F22</f>
        <v>15661.650000000001</v>
      </c>
      <c r="D23" s="34">
        <f>'Emergency Fund Setup'!C24</f>
        <v>400</v>
      </c>
      <c r="E23" s="35">
        <f>ROUND(C23*('Emergency Fund Setup'!C25/12),2)</f>
        <v>52.21</v>
      </c>
      <c r="F23" s="34">
        <f>C23+D23+E23</f>
        <v>16113.86</v>
      </c>
    </row>
    <row r="24" ht="26" customHeight="1" spans="2:6" x14ac:dyDescent="0.25">
      <c r="B24" s="30">
        <v>19</v>
      </c>
      <c r="C24" s="31">
        <f>F23</f>
        <v>16113.86</v>
      </c>
      <c r="D24" s="31">
        <f>'Emergency Fund Setup'!C24</f>
        <v>400</v>
      </c>
      <c r="E24" s="32">
        <f>ROUND(C24*('Emergency Fund Setup'!C25/12),2)</f>
        <v>53.71</v>
      </c>
      <c r="F24" s="31">
        <f>C24+D24+E24</f>
        <v>16567.57</v>
      </c>
    </row>
    <row r="25" ht="26" customHeight="1" spans="2:6" x14ac:dyDescent="0.25">
      <c r="B25" s="33">
        <v>20</v>
      </c>
      <c r="C25" s="34">
        <f>F24</f>
        <v>16567.57</v>
      </c>
      <c r="D25" s="34">
        <f>'Emergency Fund Setup'!C24</f>
        <v>400</v>
      </c>
      <c r="E25" s="35">
        <f>ROUND(C25*('Emergency Fund Setup'!C25/12),2)</f>
        <v>55.23</v>
      </c>
      <c r="F25" s="34">
        <f>C25+D25+E25</f>
        <v>17022.8</v>
      </c>
    </row>
    <row r="26" ht="26" customHeight="1" spans="2:6" x14ac:dyDescent="0.25">
      <c r="B26" s="30">
        <v>21</v>
      </c>
      <c r="C26" s="31">
        <f>F25</f>
        <v>17022.8</v>
      </c>
      <c r="D26" s="31">
        <f>'Emergency Fund Setup'!C24</f>
        <v>400</v>
      </c>
      <c r="E26" s="32">
        <f>ROUND(C26*('Emergency Fund Setup'!C25/12),2)</f>
        <v>56.74</v>
      </c>
      <c r="F26" s="31">
        <f>C26+D26+E26</f>
        <v>17479.54</v>
      </c>
    </row>
    <row r="27" ht="26" customHeight="1" spans="2:6" x14ac:dyDescent="0.25">
      <c r="B27" s="33">
        <v>22</v>
      </c>
      <c r="C27" s="34">
        <f>F26</f>
        <v>17479.54</v>
      </c>
      <c r="D27" s="34">
        <f>'Emergency Fund Setup'!C24</f>
        <v>400</v>
      </c>
      <c r="E27" s="35">
        <f>ROUND(C27*('Emergency Fund Setup'!C25/12),2)</f>
        <v>58.27</v>
      </c>
      <c r="F27" s="34">
        <f>C27+D27+E27</f>
        <v>17937.81</v>
      </c>
    </row>
    <row r="28" ht="26" customHeight="1" spans="2:6" x14ac:dyDescent="0.25">
      <c r="B28" s="30">
        <v>23</v>
      </c>
      <c r="C28" s="31">
        <f>F27</f>
        <v>17937.81</v>
      </c>
      <c r="D28" s="31">
        <f>'Emergency Fund Setup'!C24</f>
        <v>400</v>
      </c>
      <c r="E28" s="32">
        <f>ROUND(C28*('Emergency Fund Setup'!C25/12),2)</f>
        <v>59.79</v>
      </c>
      <c r="F28" s="31">
        <f>C28+D28+E28</f>
        <v>18397.600000000002</v>
      </c>
    </row>
    <row r="29" ht="26" customHeight="1" spans="2:6" x14ac:dyDescent="0.25">
      <c r="B29" s="33">
        <v>24</v>
      </c>
      <c r="C29" s="34">
        <f>F28</f>
        <v>18397.600000000002</v>
      </c>
      <c r="D29" s="34">
        <f>'Emergency Fund Setup'!C24</f>
        <v>400</v>
      </c>
      <c r="E29" s="35">
        <f>ROUND(C29*('Emergency Fund Setup'!C25/12),2)</f>
        <v>61.33</v>
      </c>
      <c r="F29" s="34">
        <f>C29+D29+E29</f>
        <v>18858.930000000004</v>
      </c>
    </row>
    <row r="30" ht="6" customHeight="1" x14ac:dyDescent="0.25"/>
    <row r="31" ht="26" customHeight="1" spans="2:5" x14ac:dyDescent="0.25">
      <c r="B31" s="21" t="s">
        <v>70</v>
      </c>
      <c r="E31" s="36">
        <f>SUM(E6:E29)</f>
        <v>1058.93</v>
      </c>
    </row>
    <row r="32" ht="26" customHeight="1" spans="2:6" x14ac:dyDescent="0.25">
      <c r="B32" s="21" t="s">
        <v>71</v>
      </c>
      <c r="F32" s="22">
        <f>F29</f>
        <v>18858.930000000004</v>
      </c>
    </row>
    <row r="33" ht="10" customHeight="1" x14ac:dyDescent="0.25"/>
    <row r="34" ht="6" customHeight="1" x14ac:dyDescent="0.25"/>
    <row r="35" ht="20" customHeight="1" spans="1:6" x14ac:dyDescent="0.25">
      <c r="A35" s="12" t="s">
        <v>16</v>
      </c>
      <c r="B35" s="12"/>
      <c r="C35" s="12"/>
      <c r="D35" s="12"/>
      <c r="E35" s="12"/>
      <c r="F35" s="12"/>
    </row>
    <row r="36" ht="20" customHeight="1" spans="1:6" x14ac:dyDescent="0.25">
      <c r="A36" s="13" t="s">
        <v>17</v>
      </c>
      <c r="B36" s="13"/>
      <c r="C36" s="13"/>
      <c r="D36" s="13"/>
      <c r="E36" s="13"/>
      <c r="F36" s="13"/>
    </row>
  </sheetData>
  <sheetProtection sheet="1"/>
  <mergeCells count="4">
    <mergeCell ref="B1:F1"/>
    <mergeCell ref="B2:F2"/>
    <mergeCell ref="A35:F35"/>
    <mergeCell ref="A36:F36"/>
  </mergeCells>
  <hyperlinks>
    <hyperlink ref="A36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K5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'Emergency Fund Setup'!C17</f>
        <v>3250</v>
      </c>
      <c r="C5" s="5"/>
      <c r="E5" s="5">
        <f>'Emergency Fund Setup'!C21</f>
        <v>19500</v>
      </c>
      <c r="F5" s="5"/>
      <c r="H5" s="6">
        <f>'Emergency Fund Setup'!C23</f>
        <v>8200</v>
      </c>
      <c r="I5" s="6"/>
    </row>
    <row r="6" ht="20" customHeight="1" spans="2:9" x14ac:dyDescent="0.25">
      <c r="B6" s="7" t="s">
        <v>6</v>
      </c>
      <c r="C6" s="7"/>
      <c r="E6" s="7" t="str">
        <f>TEXT('Emergency Fund Setup'!C20,"0")&amp;" months of expenses"</f>
        <v>6 months of expenses</v>
      </c>
      <c r="F6" s="7"/>
      <c r="H6" s="7" t="s">
        <v>7</v>
      </c>
      <c r="I6" s="7"/>
    </row>
    <row r="7" ht="8" customHeight="1" x14ac:dyDescent="0.25"/>
    <row r="8" ht="22" customHeight="1" spans="2:9" x14ac:dyDescent="0.25">
      <c r="B8" s="4" t="s">
        <v>8</v>
      </c>
      <c r="C8" s="4"/>
      <c r="E8" s="4" t="s">
        <v>9</v>
      </c>
      <c r="F8" s="4"/>
      <c r="H8" s="4" t="s">
        <v>10</v>
      </c>
      <c r="I8" s="4"/>
    </row>
    <row r="9" ht="48" customHeight="1" spans="2:9" x14ac:dyDescent="0.25">
      <c r="B9" s="8">
        <f>'Emergency Fund Setup'!C28</f>
        <v>0.4205128205128205</v>
      </c>
      <c r="C9" s="8"/>
      <c r="E9" s="5">
        <f>'Emergency Fund Setup'!C24</f>
        <v>400</v>
      </c>
      <c r="F9" s="5"/>
      <c r="H9" s="9">
        <f>'Emergency Fund Setup'!C30</f>
        <v>29</v>
      </c>
      <c r="I9" s="9"/>
    </row>
    <row r="10" ht="20" customHeight="1" spans="2:9" x14ac:dyDescent="0.25">
      <c r="B10" s="7" t="s">
        <v>11</v>
      </c>
      <c r="C10" s="7"/>
      <c r="E10" s="7" t="s">
        <v>12</v>
      </c>
      <c r="F10" s="7"/>
      <c r="H10" s="7" t="s">
        <v>13</v>
      </c>
      <c r="I10" s="7"/>
    </row>
    <row r="11" ht="14" customHeight="1" x14ac:dyDescent="0.25"/>
    <row r="12" ht="28" customHeight="1" spans="2:9" x14ac:dyDescent="0.25">
      <c r="B12" s="10" t="s">
        <v>14</v>
      </c>
      <c r="C12" s="11"/>
      <c r="D12" s="11"/>
      <c r="E12" s="11"/>
      <c r="F12" s="11"/>
      <c r="G12" s="11"/>
      <c r="H12" s="11"/>
      <c r="I12" s="11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0" t="s">
        <v>15</v>
      </c>
      <c r="C29" s="11"/>
      <c r="D29" s="11"/>
      <c r="E29" s="11"/>
      <c r="F29" s="11"/>
      <c r="G29" s="11"/>
      <c r="H29" s="11"/>
      <c r="I29" s="11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2" t="s">
        <v>16</v>
      </c>
      <c r="B47" s="12"/>
      <c r="C47" s="12"/>
      <c r="D47" s="12"/>
      <c r="E47" s="12"/>
      <c r="F47" s="12"/>
      <c r="G47" s="12"/>
      <c r="H47" s="12"/>
      <c r="I47" s="12"/>
    </row>
    <row r="48" ht="20" customHeight="1" spans="1:9" x14ac:dyDescent="0.25">
      <c r="A48" s="13" t="s">
        <v>17</v>
      </c>
      <c r="B48" s="13"/>
      <c r="C48" s="13"/>
      <c r="D48" s="13"/>
      <c r="E48" s="13"/>
      <c r="F48" s="13"/>
      <c r="G48" s="13"/>
      <c r="H48" s="13"/>
      <c r="I48" s="13"/>
    </row>
    <row r="49" ht="1" customHeight="1" spans="2:4" x14ac:dyDescent="0.25">
      <c r="B49" s="14" t="s">
        <v>18</v>
      </c>
      <c r="C49" s="14" t="s">
        <v>19</v>
      </c>
      <c r="D49" s="14" t="s">
        <v>20</v>
      </c>
    </row>
    <row r="50" ht="1" customHeight="1" spans="2:4" x14ac:dyDescent="0.25">
      <c r="B50" s="14" t="s">
        <v>21</v>
      </c>
      <c r="C50" s="14">
        <f>IFERROR('Emergency Fund Setup'!C23,0)</f>
        <v>8200</v>
      </c>
      <c r="D50" s="14">
        <f>IFERROR(MAX(0,'Emergency Fund Setup'!C21-'Emergency Fund Setup'!C23),0)</f>
        <v>11300</v>
      </c>
    </row>
    <row r="51" ht="1" customHeight="1" spans="2:11" x14ac:dyDescent="0.25">
      <c r="B51" s="14" t="s">
        <v>18</v>
      </c>
      <c r="C51" s="14" t="s">
        <v>22</v>
      </c>
      <c r="D51" s="14" t="s">
        <v>23</v>
      </c>
      <c r="E51" s="14" t="s">
        <v>24</v>
      </c>
      <c r="F51" s="14" t="s">
        <v>25</v>
      </c>
      <c r="G51" s="14" t="s">
        <v>26</v>
      </c>
      <c r="H51" s="14" t="s">
        <v>27</v>
      </c>
      <c r="I51" s="14" t="s">
        <v>28</v>
      </c>
      <c r="J51" s="14" t="s">
        <v>29</v>
      </c>
      <c r="K51" s="14" t="s">
        <v>30</v>
      </c>
    </row>
    <row r="52" ht="1" customHeight="1" spans="2:11" x14ac:dyDescent="0.25">
      <c r="B52" s="14" t="s">
        <v>31</v>
      </c>
      <c r="C52" s="14">
        <f>IFERROR('Progress Tracker'!F6,0)</f>
        <v>8627.33</v>
      </c>
      <c r="D52" s="14">
        <f>IFERROR('Progress Tracker'!F8,0)</f>
        <v>9486.28</v>
      </c>
      <c r="E52" s="14">
        <f>IFERROR('Progress Tracker'!F11,0)</f>
        <v>10785.460000000001</v>
      </c>
      <c r="F52" s="14">
        <f>IFERROR('Progress Tracker'!F14,0)</f>
        <v>12097.670000000002</v>
      </c>
      <c r="G52" s="14">
        <f>IFERROR('Progress Tracker'!F17,0)</f>
        <v>13423.060000000003</v>
      </c>
      <c r="H52" s="14">
        <f>IFERROR('Progress Tracker'!F20,0)</f>
        <v>14761.740000000002</v>
      </c>
      <c r="I52" s="14">
        <f>IFERROR('Progress Tracker'!F23,0)</f>
        <v>16113.86</v>
      </c>
      <c r="J52" s="14">
        <f>IFERROR('Progress Tracker'!F26,0)</f>
        <v>17479.54</v>
      </c>
      <c r="K52" s="14">
        <f>IFERROR('Progress Tracker'!F29,0)</f>
        <v>18858.930000000004</v>
      </c>
    </row>
    <row r="53" ht="1" customHeight="1" spans="2:11" x14ac:dyDescent="0.25">
      <c r="B53" s="14" t="s">
        <v>32</v>
      </c>
      <c r="C53" s="14">
        <f>IFERROR('Emergency Fund Setup'!C21,0)</f>
        <v>19500</v>
      </c>
      <c r="D53" s="14">
        <f>IFERROR('Emergency Fund Setup'!C21,0)</f>
        <v>19500</v>
      </c>
      <c r="E53" s="14">
        <f>IFERROR('Emergency Fund Setup'!C21,0)</f>
        <v>19500</v>
      </c>
      <c r="F53" s="14">
        <f>IFERROR('Emergency Fund Setup'!C21,0)</f>
        <v>19500</v>
      </c>
      <c r="G53" s="14">
        <f>IFERROR('Emergency Fund Setup'!C21,0)</f>
        <v>19500</v>
      </c>
      <c r="H53" s="14">
        <f>IFERROR('Emergency Fund Setup'!C21,0)</f>
        <v>19500</v>
      </c>
      <c r="I53" s="14">
        <f>IFERROR('Emergency Fund Setup'!C21,0)</f>
        <v>19500</v>
      </c>
      <c r="J53" s="14">
        <f>IFERROR('Emergency Fund Setup'!C21,0)</f>
        <v>19500</v>
      </c>
      <c r="K53" s="14">
        <f>IFERROR('Emergency Fund Setup'!C21,0)</f>
        <v>19500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48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7" t="s">
        <v>72</v>
      </c>
    </row>
    <row r="2" ht="20" customHeight="1" spans="2:2" x14ac:dyDescent="0.25">
      <c r="B2" s="38" t="s">
        <v>73</v>
      </c>
    </row>
    <row r="3" ht="16" customHeight="1" x14ac:dyDescent="0.25"/>
    <row r="4" ht="28" customHeight="1" spans="1:2" x14ac:dyDescent="0.25">
      <c r="A4" s="39" t="s">
        <v>74</v>
      </c>
      <c r="B4" s="11"/>
    </row>
    <row r="6" ht="24" customHeight="1" spans="2:2" x14ac:dyDescent="0.25">
      <c r="B6" s="40" t="s">
        <v>75</v>
      </c>
    </row>
    <row r="7" ht="24" customHeight="1" spans="2:2" x14ac:dyDescent="0.25">
      <c r="B7" s="40" t="s">
        <v>76</v>
      </c>
    </row>
    <row r="8" ht="24" customHeight="1" spans="2:2" x14ac:dyDescent="0.25">
      <c r="B8" s="40" t="s">
        <v>77</v>
      </c>
    </row>
    <row r="9" ht="24" customHeight="1" spans="2:2" x14ac:dyDescent="0.25">
      <c r="B9" s="40" t="s">
        <v>78</v>
      </c>
    </row>
    <row r="10" ht="24" customHeight="1" spans="2:2" x14ac:dyDescent="0.25">
      <c r="B10" s="40" t="s">
        <v>79</v>
      </c>
    </row>
    <row r="11" ht="24" customHeight="1" spans="2:2" x14ac:dyDescent="0.25">
      <c r="B11" s="40" t="s">
        <v>80</v>
      </c>
    </row>
    <row r="12" ht="12" customHeight="1" x14ac:dyDescent="0.25"/>
    <row r="13" ht="28" customHeight="1" spans="1:2" x14ac:dyDescent="0.25">
      <c r="A13" s="39" t="s">
        <v>81</v>
      </c>
      <c r="B13" s="11"/>
    </row>
    <row r="15" ht="24" customHeight="1" spans="2:2" x14ac:dyDescent="0.25">
      <c r="B15" s="40" t="s">
        <v>82</v>
      </c>
    </row>
    <row r="16" ht="24" customHeight="1" spans="2:2" x14ac:dyDescent="0.25">
      <c r="B16" s="40" t="s">
        <v>83</v>
      </c>
    </row>
    <row r="17" ht="24" customHeight="1" spans="2:2" x14ac:dyDescent="0.25">
      <c r="B17" s="40" t="s">
        <v>84</v>
      </c>
    </row>
    <row r="18" ht="12" customHeight="1" x14ac:dyDescent="0.25"/>
    <row r="19" ht="28" customHeight="1" spans="1:2" x14ac:dyDescent="0.25">
      <c r="A19" s="39" t="s">
        <v>85</v>
      </c>
      <c r="B19" s="11"/>
    </row>
    <row r="21" ht="24" customHeight="1" spans="2:2" x14ac:dyDescent="0.25">
      <c r="B21" s="40" t="s">
        <v>86</v>
      </c>
    </row>
    <row r="22" ht="24" customHeight="1" spans="2:2" x14ac:dyDescent="0.25">
      <c r="B22" s="40" t="s">
        <v>87</v>
      </c>
    </row>
    <row r="23" ht="24" customHeight="1" spans="2:2" x14ac:dyDescent="0.25">
      <c r="B23" s="40" t="s">
        <v>88</v>
      </c>
    </row>
    <row r="24" ht="24" customHeight="1" spans="2:2" x14ac:dyDescent="0.25">
      <c r="B24" s="40" t="s">
        <v>89</v>
      </c>
    </row>
    <row r="25" ht="12" customHeight="1" x14ac:dyDescent="0.25"/>
    <row r="26" ht="28" customHeight="1" spans="1:2" x14ac:dyDescent="0.25">
      <c r="A26" s="39" t="s">
        <v>90</v>
      </c>
      <c r="B26" s="11"/>
    </row>
    <row r="28" ht="24" customHeight="1" spans="2:2" x14ac:dyDescent="0.25">
      <c r="B28" s="40" t="s">
        <v>91</v>
      </c>
    </row>
    <row r="29" ht="24" customHeight="1" spans="2:2" x14ac:dyDescent="0.25">
      <c r="B29" s="40" t="s">
        <v>92</v>
      </c>
    </row>
    <row r="30" ht="24" customHeight="1" spans="2:2" x14ac:dyDescent="0.25">
      <c r="B30" s="40" t="s">
        <v>93</v>
      </c>
    </row>
    <row r="31" ht="12" customHeight="1" x14ac:dyDescent="0.25"/>
    <row r="32" ht="28" customHeight="1" spans="1:2" x14ac:dyDescent="0.25">
      <c r="A32" s="39" t="s">
        <v>94</v>
      </c>
      <c r="B32" s="11"/>
    </row>
    <row r="34" ht="24" customHeight="1" spans="2:2" x14ac:dyDescent="0.25">
      <c r="B34" s="40" t="s">
        <v>95</v>
      </c>
    </row>
    <row r="35" ht="24" customHeight="1" spans="2:2" x14ac:dyDescent="0.25">
      <c r="B35" s="40" t="s">
        <v>96</v>
      </c>
    </row>
    <row r="36" ht="24" customHeight="1" spans="2:2" x14ac:dyDescent="0.25">
      <c r="B36" s="40" t="s">
        <v>97</v>
      </c>
    </row>
    <row r="37" ht="24" customHeight="1" spans="2:2" x14ac:dyDescent="0.25">
      <c r="B37" s="40" t="s">
        <v>98</v>
      </c>
    </row>
    <row r="38" ht="24" customHeight="1" spans="2:2" x14ac:dyDescent="0.25">
      <c r="B38" s="40" t="s">
        <v>99</v>
      </c>
    </row>
    <row r="39" ht="12" customHeight="1" x14ac:dyDescent="0.25"/>
    <row r="40" ht="28" customHeight="1" spans="1:2" x14ac:dyDescent="0.25">
      <c r="A40" s="39" t="s">
        <v>100</v>
      </c>
      <c r="B40" s="11"/>
    </row>
    <row r="42" ht="24" customHeight="1" spans="2:2" x14ac:dyDescent="0.25">
      <c r="B42" s="40" t="s">
        <v>101</v>
      </c>
    </row>
    <row r="43" ht="24" customHeight="1" spans="2:2" x14ac:dyDescent="0.25">
      <c r="B43" s="40" t="s">
        <v>102</v>
      </c>
    </row>
    <row r="44" ht="24" customHeight="1" spans="2:2" x14ac:dyDescent="0.25">
      <c r="B44" s="40" t="s">
        <v>103</v>
      </c>
    </row>
    <row r="45" ht="12" customHeight="1" x14ac:dyDescent="0.25"/>
    <row r="46" ht="6" customHeight="1" x14ac:dyDescent="0.25"/>
    <row r="47" ht="20" customHeight="1" spans="1:2" x14ac:dyDescent="0.25">
      <c r="A47" s="41" t="s">
        <v>16</v>
      </c>
      <c r="B47" s="41"/>
    </row>
    <row r="48" ht="20" customHeight="1" spans="1:2" x14ac:dyDescent="0.25">
      <c r="A48" s="42" t="s">
        <v>17</v>
      </c>
      <c r="B48" s="42"/>
    </row>
  </sheetData>
  <mergeCells count="2">
    <mergeCell ref="A47:B47"/>
    <mergeCell ref="A48:B48"/>
  </mergeCells>
  <hyperlinks>
    <hyperlink ref="A48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Emergency Fund Setup</vt:lpstr>
      <vt:lpstr>Progress Tracker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Emergency Fund Calculator</dc:title>
  <dc:subject>Financial Template</dc:subject>
  <dc:description>Free Emergency Fund Calculator template by FinancialAha.com</dc:description>
  <cp:keywords>finance, template, spreadsheet, FinancialAha</cp:keywords>
  <cp:category>Finance</cp:category>
  <cp:lastModifiedBy>Unknown</cp:lastModifiedBy>
  <cp:lastPrinted>2026-04-01T18:00:24Z</cp:lastPrinted>
  <dcterms:created xsi:type="dcterms:W3CDTF">2026-04-01T18:00:24Z</dcterms:created>
  <dcterms:modified xsi:type="dcterms:W3CDTF">2026-04-01T18:00:24Z</dcterms:modified>
</cp:coreProperties>
</file>