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Debt Setup" state="visible" r:id="rId5"/>
    <sheet sheetId="3" name="Payoff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<sst xmlns="http://schemas.openxmlformats.org/spreadsheetml/2006/main" count="516" uniqueCount="112">
  <si>
    <t>Debt Payoff Calculator</t>
  </si>
  <si>
    <t>Compare Snowball vs Avalanche payoff strategies</t>
  </si>
  <si>
    <t>by FinancialAha.com</t>
  </si>
  <si>
    <t>TOTAL DEBT</t>
  </si>
  <si>
    <t>MONTHLY PAYMENT</t>
  </si>
  <si>
    <t>PAYOFF DATE (SNOWBALL)</t>
  </si>
  <si>
    <t>across all debts</t>
  </si>
  <si>
    <t>minimums + extra payment</t>
  </si>
  <si>
    <t>47 months with snowball</t>
  </si>
  <si>
    <t>PAYOFF DATE (AVALANCHE)</t>
  </si>
  <si>
    <t>TOTAL INTEREST (SNOWBALL)</t>
  </si>
  <si>
    <t>INTEREST SAVED (AVALANCHE)</t>
  </si>
  <si>
    <t>47 months with avalanche</t>
  </si>
  <si>
    <t>total interest with snowball</t>
  </si>
  <si>
    <t>saved by using avalanche method</t>
  </si>
  <si>
    <t>DEBT PAYOFF TIMELINE</t>
  </si>
  <si>
    <t>INTEREST PAID PER DEBT</t>
  </si>
  <si>
    <t>SNOWBALL VS. AVALANCHE COMPARISON</t>
  </si>
  <si>
    <t>Metric</t>
  </si>
  <si>
    <t>Snowball</t>
  </si>
  <si>
    <t>Avalanche</t>
  </si>
  <si>
    <t>Total Months to Payoff</t>
  </si>
  <si>
    <t>Total Interest Paid</t>
  </si>
  <si>
    <t>Total Amount Paid</t>
  </si>
  <si>
    <t>Avalanche saves $722 in interest and pays off 0 month(s) faster.</t>
  </si>
  <si>
    <t>PAYOFF ORDER BY METHOD</t>
  </si>
  <si>
    <t>#</t>
  </si>
  <si>
    <t>Snowball Order</t>
  </si>
  <si>
    <t>Months</t>
  </si>
  <si>
    <t>Avalanche Order</t>
  </si>
  <si>
    <t>Medical Bill</t>
  </si>
  <si>
    <t>Credit Card</t>
  </si>
  <si>
    <t>Personal Loan</t>
  </si>
  <si>
    <t>Car Loan</t>
  </si>
  <si>
    <t>Student Loan</t>
  </si>
  <si>
    <t>Created with FinancialAha.com - Free financial tools and templates</t>
  </si>
  <si>
    <t>Get a premium spreadsheet from FinancialAha.com</t>
  </si>
  <si>
    <t>Start</t>
  </si>
  <si>
    <t>Mo 3</t>
  </si>
  <si>
    <t>Mo 6</t>
  </si>
  <si>
    <t>Mo 9</t>
  </si>
  <si>
    <t>Mo 12</t>
  </si>
  <si>
    <t>Mo 15</t>
  </si>
  <si>
    <t>Mo 18</t>
  </si>
  <si>
    <t>Mo 21</t>
  </si>
  <si>
    <t>Mo 24</t>
  </si>
  <si>
    <t>Mo 27</t>
  </si>
  <si>
    <t>Mo 30</t>
  </si>
  <si>
    <t>Mo 33</t>
  </si>
  <si>
    <t>Mo 36</t>
  </si>
  <si>
    <t>Mo 39</t>
  </si>
  <si>
    <t>Mo 42</t>
  </si>
  <si>
    <t>Mo 45</t>
  </si>
  <si>
    <t>Debt Setup</t>
  </si>
  <si>
    <t>Enter your debts in the yellow cells below. Add up to 8 debts.</t>
  </si>
  <si>
    <t>Extra Monthly Payment:</t>
  </si>
  <si>
    <t>Amount above minimums to accelerate payoff</t>
  </si>
  <si>
    <t>YOUR DEBTS</t>
  </si>
  <si>
    <t>Debt Name</t>
  </si>
  <si>
    <t>Balance</t>
  </si>
  <si>
    <t>APR %</t>
  </si>
  <si>
    <t>Min. Payment</t>
  </si>
  <si>
    <t>Monthly Interest</t>
  </si>
  <si>
    <t>Months (Min Only)</t>
  </si>
  <si>
    <t/>
  </si>
  <si>
    <t>TOTALS</t>
  </si>
  <si>
    <t>Tip: Enter 0% APR for interest-free debts. Leave rows blank for unused slots.</t>
  </si>
  <si>
    <t>Payoff Schedule - Snowball vs Avalanche</t>
  </si>
  <si>
    <t>Month</t>
  </si>
  <si>
    <t>Balance (Snowball)</t>
  </si>
  <si>
    <t>Balance (Avalanche)</t>
  </si>
  <si>
    <t>Interest (Snowball)</t>
  </si>
  <si>
    <t>Interest (Avalanche)</t>
  </si>
  <si>
    <t>How to Use This Template</t>
  </si>
  <si>
    <t>A quick guide to using the Debt Payoff Calculator.</t>
  </si>
  <si>
    <t>GETTING STARTED</t>
  </si>
  <si>
    <t>1. Go to the "Debt Setup" sheet</t>
  </si>
  <si>
    <t>2. Enter your debts in the yellow cells: name, balance, APR, and minimum payment</t>
  </si>
  <si>
    <t>3. Set your Extra Monthly Payment - this is the amount above minimums you can put toward debt</t>
  </si>
  <si>
    <t>4. The Dashboard will update to show your payoff timeline and interest comparison</t>
  </si>
  <si>
    <t>5. Check the Payoff Schedule sheet for a month-by-month breakdown</t>
  </si>
  <si>
    <t>SNOWBALL VS. AVALANCHE</t>
  </si>
  <si>
    <t>Snowball Method: Pay off the smallest balance first. This gives quick wins and motivation.</t>
  </si>
  <si>
    <t>Avalanche Method: Pay off the highest interest rate first. This typically saves the most money.</t>
  </si>
  <si>
    <t>Both methods: Make minimum payments on all debts, then put the extra toward the target debt.</t>
  </si>
  <si>
    <t>When a debt is paid off, its minimum payment rolls into the extra payment pool.</t>
  </si>
  <si>
    <t>The Dashboard compares both methods so you can see which works better for your situation.</t>
  </si>
  <si>
    <t>UNDERSTANDING THE DASHBOARD</t>
  </si>
  <si>
    <t>Total Debt: Sum of all your current balances.</t>
  </si>
  <si>
    <t>Monthly Payment: Total of all minimums plus your extra payment.</t>
  </si>
  <si>
    <t>Payoff Dates: Estimated dates when all debt reaches zero for each method.</t>
  </si>
  <si>
    <t>Total Interest: How much interest you will pay over the life of all debts.</t>
  </si>
  <si>
    <t>Interest Saved: How much less interest the Avalanche method costs vs. Snowball.</t>
  </si>
  <si>
    <t>The timeline chart shows how your total balance decreases over time with each method.</t>
  </si>
  <si>
    <t>The interest chart shows how much interest each individual debt costs.</t>
  </si>
  <si>
    <t>PAYOFF SCHEDULE</t>
  </si>
  <si>
    <t>The Payoff Schedule sheet shows month-by-month balances for both methods.</t>
  </si>
  <si>
    <t>Snowball columns show the total remaining balance using the smallest-balance-first approach.</t>
  </si>
  <si>
    <t>Avalanche columns show the total remaining balance using the highest-rate-first approach.</t>
  </si>
  <si>
    <t>Interest columns show how much interest accrues each month under each method.</t>
  </si>
  <si>
    <t>COLOR CODING</t>
  </si>
  <si>
    <t>Yellow cells with a gold border are editable inputs - enter your data here.</t>
  </si>
  <si>
    <t>Green-tinted cells are calculated results - they update automatically.</t>
  </si>
  <si>
    <t>Bold rows highlight totals and key metrics.</t>
  </si>
  <si>
    <t>TIPS</t>
  </si>
  <si>
    <t>Even a small extra payment can dramatically reduce your payoff time.</t>
  </si>
  <si>
    <t>If two debts have similar balances, the one with higher interest is worth targeting first.</t>
  </si>
  <si>
    <t>Review your progress monthly and adjust the extra payment as your budget allows.</t>
  </si>
  <si>
    <t>Once a debt is paid off, keep making the same total monthly payment to maintain momentum.</t>
  </si>
  <si>
    <t>COMPATIBILITY</t>
  </si>
  <si>
    <t>This template 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</si>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</sst>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#,##0 &quot;months&quot;"/>
    <numFmt numFmtId="166" formatCode="$#,##0.00"/>
  </numFmts>
  <fonts count="23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16"/>
      <name val="Aptos"/>
    </font>
    <font>
      <color rgb="A3A9B8"/>
      <sz val="8"/>
      <name val="Aptos"/>
    </font>
    <font>
      <b/>
      <color rgb="B91C1C"/>
      <sz val="20"/>
      <name val="Aptos"/>
    </font>
    <font>
      <b/>
      <color rgb="9A7B4F"/>
      <sz val="20"/>
      <name val="Aptos"/>
    </font>
    <font>
      <b/>
      <color rgb="14213D"/>
      <sz val="11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b/>
      <color rgb="047857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7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EEF0F7"/>
      </patternFill>
    </fill>
    <fill>
      <patternFill patternType="solid">
        <fgColor rgb="FFFCF4"/>
      </patternFill>
    </fill>
    <fill>
      <patternFill patternType="solid">
        <fgColor rgb="F7F0E4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4" fontId="8" fillId="0" borderId="2" xfId="0" applyNumberFormat="1" applyFont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0" borderId="5" xfId="0" applyFont="1" applyBorder="1" applyAlignment="1" applyProtection="1">
      <alignment vertical="center" indent="1"/>
    </xf>
    <xf numFmtId="165" fontId="12" fillId="0" borderId="5" xfId="0" applyNumberFormat="1" applyFont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vertical="center" indent="1"/>
    </xf>
    <xf numFmtId="164" fontId="12" fillId="3" borderId="5" xfId="0" applyNumberFormat="1" applyFont="1" applyFill="1" applyBorder="1" applyAlignment="1" applyProtection="1">
      <alignment horizontal="right" vertical="center"/>
    </xf>
    <xf numFmtId="164" fontId="12" fillId="0" borderId="5" xfId="0" applyNumberFormat="1" applyFont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Protection="1"/>
    <xf numFmtId="0" fontId="17" fillId="0" borderId="0" xfId="0" applyFont="1" applyAlignment="1" applyProtection="1">
      <alignment horizontal="left" vertical="center" indent="1"/>
    </xf>
    <xf numFmtId="0" fontId="18" fillId="0" borderId="0" xfId="0" applyFont="1" applyAlignment="1" applyProtection="1">
      <alignment horizontal="left" vertical="center" wrapText="1" indent="1"/>
    </xf>
    <xf numFmtId="0" fontId="19" fillId="0" borderId="0" xfId="0" applyFont="1" applyAlignment="1" applyProtection="1">
      <alignment horizontal="left" vertical="center" indent="1"/>
    </xf>
    <xf numFmtId="164" fontId="12" fillId="5" borderId="7" xfId="0" applyNumberFormat="1" applyFont="1" applyFill="1" applyBorder="1" applyAlignment="1" applyProtection="1">
      <alignment horizontal="right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10" fontId="12" fillId="5" borderId="7" xfId="0" applyNumberFormat="1" applyFont="1" applyFill="1" applyBorder="1" applyAlignment="1" applyProtection="1">
      <alignment horizontal="right" vertical="center"/>
      <protection locked="0"/>
    </xf>
    <xf numFmtId="166" fontId="13" fillId="4" borderId="6" xfId="0" applyNumberFormat="1" applyFont="1" applyFill="1" applyBorder="1" applyAlignment="1" applyProtection="1">
      <alignment horizontal="right" vertical="center"/>
    </xf>
    <xf numFmtId="3" fontId="13" fillId="4" borderId="6" xfId="0" applyNumberFormat="1" applyFont="1" applyFill="1" applyBorder="1" applyAlignment="1" applyProtection="1">
      <alignment horizontal="right" vertical="center"/>
    </xf>
    <xf numFmtId="0" fontId="19" fillId="0" borderId="8" xfId="0" applyFont="1" applyBorder="1" applyAlignment="1" applyProtection="1">
      <alignment horizontal="left" vertical="center" indent="1"/>
    </xf>
    <xf numFmtId="164" fontId="19" fillId="0" borderId="8" xfId="0" applyNumberFormat="1" applyFont="1" applyBorder="1" applyAlignment="1" applyProtection="1">
      <alignment horizontal="right" vertical="center"/>
    </xf>
    <xf numFmtId="0" fontId="19" fillId="0" borderId="8" xfId="0" applyFont="1" applyBorder="1" applyAlignment="1" applyProtection="1">
      <alignment horizontal="right" vertical="center"/>
    </xf>
    <xf numFmtId="166" fontId="19" fillId="0" borderId="8" xfId="0" applyNumberFormat="1" applyFont="1" applyBorder="1" applyAlignment="1" applyProtection="1">
      <alignment horizontal="right" vertical="center"/>
    </xf>
    <xf numFmtId="0" fontId="18" fillId="6" borderId="6" xfId="0" applyFont="1" applyFill="1" applyBorder="1" applyAlignment="1" applyProtection="1">
      <alignment horizontal="center" vertical="center" wrapText="1"/>
    </xf>
    <xf numFmtId="166" fontId="12" fillId="0" borderId="5" xfId="0" applyNumberFormat="1" applyFont="1" applyBorder="1" applyAlignment="1" applyProtection="1">
      <alignment horizontal="right" vertical="center"/>
    </xf>
    <xf numFmtId="166" fontId="12" fillId="3" borderId="5" xfId="0" applyNumberFormat="1" applyFont="1" applyFill="1" applyBorder="1" applyAlignment="1" applyProtection="1">
      <alignment horizontal="right" vertical="center"/>
    </xf>
    <xf numFmtId="164" fontId="20" fillId="0" borderId="5" xfId="0" applyNumberFormat="1" applyFont="1" applyBorder="1" applyAlignment="1" applyProtection="1">
      <alignment horizontal="right" vertical="center"/>
    </xf>
    <xf numFmtId="0" fontId="17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Debt Payoff Timeline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Dashboard!$B$106</c:f>
              <c:strCache>
                <c:ptCount val="1"/>
                <c:pt idx="0">
                  <c:v>Snowball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Dashboard!$C$105:$R$105</c:f>
              <c:strCache>
                <c:ptCount val="16"/>
                <c:pt idx="0">
                  <c:v>Start</c:v>
                </c:pt>
                <c:pt idx="1">
                  <c:v>Mo 3</c:v>
                </c:pt>
                <c:pt idx="2">
                  <c:v>Mo 6</c:v>
                </c:pt>
                <c:pt idx="3">
                  <c:v>Mo 9</c:v>
                </c:pt>
                <c:pt idx="4">
                  <c:v>Mo 12</c:v>
                </c:pt>
                <c:pt idx="5">
                  <c:v>Mo 15</c:v>
                </c:pt>
                <c:pt idx="6">
                  <c:v>Mo 18</c:v>
                </c:pt>
                <c:pt idx="7">
                  <c:v>Mo 21</c:v>
                </c:pt>
                <c:pt idx="8">
                  <c:v>Mo 24</c:v>
                </c:pt>
                <c:pt idx="9">
                  <c:v>Mo 27</c:v>
                </c:pt>
                <c:pt idx="10">
                  <c:v>Mo 30</c:v>
                </c:pt>
                <c:pt idx="11">
                  <c:v>Mo 33</c:v>
                </c:pt>
                <c:pt idx="12">
                  <c:v>Mo 36</c:v>
                </c:pt>
                <c:pt idx="13">
                  <c:v>Mo 39</c:v>
                </c:pt>
                <c:pt idx="14">
                  <c:v>Mo 42</c:v>
                </c:pt>
                <c:pt idx="15">
                  <c:v>Mo 45</c:v>
                </c:pt>
              </c:strCache>
            </c:strRef>
          </c:cat>
          <c:val>
            <c:numRef>
              <c:f>Dashboard!$C$106:$R$106</c:f>
              <c:numCache>
                <c:formatCode>$#,##0</c:formatCode>
                <c:ptCount val="16"/>
                <c:pt idx="0">
                  <c:v>41000</c:v>
                </c:pt>
                <c:pt idx="1">
                  <c:v>38740</c:v>
                </c:pt>
                <c:pt idx="2">
                  <c:v>36452</c:v>
                </c:pt>
                <c:pt idx="3">
                  <c:v>34135</c:v>
                </c:pt>
                <c:pt idx="4">
                  <c:v>31782</c:v>
                </c:pt>
                <c:pt idx="5">
                  <c:v>29373</c:v>
                </c:pt>
                <c:pt idx="6">
                  <c:v>26900</c:v>
                </c:pt>
                <c:pt idx="7">
                  <c:v>24337</c:v>
                </c:pt>
                <c:pt idx="8">
                  <c:v>21676</c:v>
                </c:pt>
                <c:pt idx="9">
                  <c:v>18942</c:v>
                </c:pt>
                <c:pt idx="10">
                  <c:v>16165</c:v>
                </c:pt>
                <c:pt idx="11">
                  <c:v>13416</c:v>
                </c:pt>
                <c:pt idx="12">
                  <c:v>10557</c:v>
                </c:pt>
                <c:pt idx="13">
                  <c:v>7661</c:v>
                </c:pt>
                <c:pt idx="14">
                  <c:v>4730</c:v>
                </c:pt>
                <c:pt idx="15">
                  <c:v>1762</c:v>
                </c:pt>
              </c:numCache>
            </c:numRef>
          </c:val>
        </c:ser>
        <c:ser>
          <c:idx val="1"/>
          <c:order val="1"/>
          <c:tx>
            <c:strRef>
              <c:f>Dashboard!$B$107</c:f>
              <c:strCache>
                <c:ptCount val="1"/>
                <c:pt idx="0">
                  <c:v>Avalanche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Dashboard!$C$105:$R$105</c:f>
              <c:strCache>
                <c:ptCount val="16"/>
                <c:pt idx="0">
                  <c:v>Start</c:v>
                </c:pt>
                <c:pt idx="1">
                  <c:v>Mo 3</c:v>
                </c:pt>
                <c:pt idx="2">
                  <c:v>Mo 6</c:v>
                </c:pt>
                <c:pt idx="3">
                  <c:v>Mo 9</c:v>
                </c:pt>
                <c:pt idx="4">
                  <c:v>Mo 12</c:v>
                </c:pt>
                <c:pt idx="5">
                  <c:v>Mo 15</c:v>
                </c:pt>
                <c:pt idx="6">
                  <c:v>Mo 18</c:v>
                </c:pt>
                <c:pt idx="7">
                  <c:v>Mo 21</c:v>
                </c:pt>
                <c:pt idx="8">
                  <c:v>Mo 24</c:v>
                </c:pt>
                <c:pt idx="9">
                  <c:v>Mo 27</c:v>
                </c:pt>
                <c:pt idx="10">
                  <c:v>Mo 30</c:v>
                </c:pt>
                <c:pt idx="11">
                  <c:v>Mo 33</c:v>
                </c:pt>
                <c:pt idx="12">
                  <c:v>Mo 36</c:v>
                </c:pt>
                <c:pt idx="13">
                  <c:v>Mo 39</c:v>
                </c:pt>
                <c:pt idx="14">
                  <c:v>Mo 42</c:v>
                </c:pt>
                <c:pt idx="15">
                  <c:v>Mo 45</c:v>
                </c:pt>
              </c:strCache>
            </c:strRef>
          </c:cat>
          <c:val>
            <c:numRef>
              <c:f>Dashboard!$C$107:$R$107</c:f>
              <c:numCache>
                <c:formatCode>$#,##0</c:formatCode>
                <c:ptCount val="16"/>
                <c:pt idx="0">
                  <c:v>41000</c:v>
                </c:pt>
                <c:pt idx="1">
                  <c:v>38729</c:v>
                </c:pt>
                <c:pt idx="2">
                  <c:v>36396</c:v>
                </c:pt>
                <c:pt idx="3">
                  <c:v>33998</c:v>
                </c:pt>
                <c:pt idx="4">
                  <c:v>31532</c:v>
                </c:pt>
                <c:pt idx="5">
                  <c:v>28996</c:v>
                </c:pt>
                <c:pt idx="6">
                  <c:v>26490</c:v>
                </c:pt>
                <c:pt idx="7">
                  <c:v>23830</c:v>
                </c:pt>
                <c:pt idx="8">
                  <c:v>21162</c:v>
                </c:pt>
                <c:pt idx="9">
                  <c:v>18415</c:v>
                </c:pt>
                <c:pt idx="10">
                  <c:v>15629</c:v>
                </c:pt>
                <c:pt idx="11">
                  <c:v>12800</c:v>
                </c:pt>
                <c:pt idx="12">
                  <c:v>9933</c:v>
                </c:pt>
                <c:pt idx="13">
                  <c:v>7030</c:v>
                </c:pt>
                <c:pt idx="14">
                  <c:v>4091</c:v>
                </c:pt>
                <c:pt idx="15">
                  <c:v>1114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Interest Paid Per Debt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Dashboard!$B$109</c:f>
              <c:strCache>
                <c:ptCount val="1"/>
                <c:pt idx="0">
                  <c:v>Snowball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Dashboard!$C$108:$G$108</c:f>
              <c:strCache>
                <c:ptCount val="5"/>
                <c:pt idx="0">
                  <c:v>Credit Card</c:v>
                </c:pt>
                <c:pt idx="1">
                  <c:v>Car Loan</c:v>
                </c:pt>
                <c:pt idx="2">
                  <c:v>Student Loan</c:v>
                </c:pt>
                <c:pt idx="3">
                  <c:v>Personal Loan</c:v>
                </c:pt>
                <c:pt idx="4">
                  <c:v>Medical Bill</c:v>
                </c:pt>
              </c:strCache>
            </c:strRef>
          </c:cat>
          <c:val>
            <c:numRef>
              <c:f>Dashboard!$C$109:$G$109</c:f>
              <c:numCache>
                <c:formatCode>$#,##0</c:formatCode>
                <c:ptCount val="5"/>
                <c:pt idx="0">
                  <c:v>1458</c:v>
                </c:pt>
                <c:pt idx="1">
                  <c:v>1446</c:v>
                </c:pt>
                <c:pt idx="2">
                  <c:v>2627</c:v>
                </c:pt>
                <c:pt idx="3">
                  <c:v>395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Dashboard!$B$110</c:f>
              <c:strCache>
                <c:ptCount val="1"/>
                <c:pt idx="0">
                  <c:v>Avalanche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Dashboard!$C$108:$G$108</c:f>
              <c:strCache>
                <c:ptCount val="5"/>
                <c:pt idx="0">
                  <c:v>Credit Card</c:v>
                </c:pt>
                <c:pt idx="1">
                  <c:v>Car Loan</c:v>
                </c:pt>
                <c:pt idx="2">
                  <c:v>Student Loan</c:v>
                </c:pt>
                <c:pt idx="3">
                  <c:v>Personal Loan</c:v>
                </c:pt>
                <c:pt idx="4">
                  <c:v>Medical Bill</c:v>
                </c:pt>
              </c:strCache>
            </c:strRef>
          </c:cat>
          <c:val>
            <c:numRef>
              <c:f>Dashboard!$C$110:$G$110</c:f>
              <c:numCache>
                <c:formatCode>$#,##0</c:formatCode>
                <c:ptCount val="5"/>
                <c:pt idx="0">
                  <c:v>685</c:v>
                </c:pt>
                <c:pt idx="1">
                  <c:v>1410</c:v>
                </c:pt>
                <c:pt idx="2">
                  <c:v>2589</c:v>
                </c:pt>
                <c:pt idx="3">
                  <c:v>519</c:v>
                </c:pt>
                <c:pt idx="4">
                  <c:v>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0</xdr:colOff>
      <xdr:row>45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R110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'Debt Setup'!B16</f>
        <v>41000</v>
      </c>
      <c r="C5" s="5"/>
      <c r="E5" s="5">
        <f>'Debt Setup'!D16+'Debt Setup'!B4</f>
        <v>1005</v>
      </c>
      <c r="F5" s="5"/>
      <c r="H5" s="6" t="str">
        <f>IFERROR(TEXT(EDATE(TODAY(),B100),"MMM YYYY"),"--")</f>
        <v>Mar 2030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6" t="str">
        <f>IFERROR(TEXT(EDATE(TODAY(),C100),"MMM YYYY"),"--")</f>
        <v>Mar 2030</v>
      </c>
      <c r="C9" s="6"/>
      <c r="E9" s="8">
        <f>D100</f>
        <v>5926</v>
      </c>
      <c r="F9" s="8"/>
      <c r="H9" s="9">
        <f>E100</f>
        <v>722</v>
      </c>
      <c r="I9" s="9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16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28" customHeight="1" spans="2:9" x14ac:dyDescent="0.25">
      <c r="B46" s="10" t="s">
        <v>17</v>
      </c>
      <c r="C46" s="11"/>
      <c r="D46" s="11"/>
      <c r="E46" s="11"/>
      <c r="F46" s="11"/>
      <c r="G46" s="11"/>
      <c r="H46" s="11"/>
      <c r="I46" s="11"/>
    </row>
    <row r="47" ht="32" customHeight="1" spans="3:8" x14ac:dyDescent="0.25">
      <c r="C47" s="12" t="s">
        <v>18</v>
      </c>
      <c r="D47" s="12"/>
      <c r="E47" s="13" t="s">
        <v>19</v>
      </c>
      <c r="F47" s="13"/>
      <c r="G47" s="13" t="s">
        <v>20</v>
      </c>
      <c r="H47" s="13"/>
    </row>
    <row r="48" ht="26" customHeight="1" spans="3:8" x14ac:dyDescent="0.25">
      <c r="C48" s="14" t="s">
        <v>21</v>
      </c>
      <c r="D48" s="14"/>
      <c r="E48" s="15">
        <f>F100</f>
        <v>47</v>
      </c>
      <c r="F48" s="15"/>
      <c r="G48" s="15">
        <f>G100</f>
        <v>47</v>
      </c>
      <c r="H48" s="15"/>
    </row>
    <row r="49" ht="26" customHeight="1" spans="3:8" x14ac:dyDescent="0.25">
      <c r="C49" s="16" t="s">
        <v>22</v>
      </c>
      <c r="D49" s="16"/>
      <c r="E49" s="17">
        <f>F101</f>
        <v>5926</v>
      </c>
      <c r="F49" s="17"/>
      <c r="G49" s="17">
        <f>G101</f>
        <v>5203</v>
      </c>
      <c r="H49" s="17"/>
    </row>
    <row r="50" ht="26" customHeight="1" spans="3:8" x14ac:dyDescent="0.25">
      <c r="C50" s="14" t="s">
        <v>23</v>
      </c>
      <c r="D50" s="14"/>
      <c r="E50" s="18">
        <f>F102</f>
        <v>46926</v>
      </c>
      <c r="F50" s="18"/>
      <c r="G50" s="18">
        <f>G102</f>
        <v>46203</v>
      </c>
      <c r="H50" s="18"/>
    </row>
    <row r="51" ht="6" customHeight="1" x14ac:dyDescent="0.25"/>
    <row r="52" ht="32" customHeight="1" spans="3:8" x14ac:dyDescent="0.25">
      <c r="C52" s="19" t="s">
        <v>24</v>
      </c>
      <c r="D52" s="19"/>
      <c r="E52" s="19"/>
      <c r="F52" s="19"/>
      <c r="G52" s="19"/>
      <c r="H52" s="19"/>
    </row>
    <row r="53" ht="14" customHeight="1" x14ac:dyDescent="0.25"/>
    <row r="54" ht="28" customHeight="1" spans="2:9" x14ac:dyDescent="0.25">
      <c r="B54" s="10" t="s">
        <v>25</v>
      </c>
      <c r="C54" s="11"/>
      <c r="D54" s="11"/>
      <c r="E54" s="11"/>
      <c r="F54" s="11"/>
      <c r="G54" s="11"/>
      <c r="H54" s="11"/>
      <c r="I54" s="11"/>
    </row>
    <row r="55" ht="32" customHeight="1" spans="2:8" x14ac:dyDescent="0.25">
      <c r="B55" s="13" t="s">
        <v>26</v>
      </c>
      <c r="C55" s="12" t="s">
        <v>27</v>
      </c>
      <c r="D55" s="12"/>
      <c r="E55" s="13" t="s">
        <v>28</v>
      </c>
      <c r="F55" s="12" t="s">
        <v>29</v>
      </c>
      <c r="G55" s="12"/>
      <c r="H55" s="13" t="s">
        <v>28</v>
      </c>
    </row>
    <row r="56" ht="26" customHeight="1" spans="2:8" x14ac:dyDescent="0.25">
      <c r="B56" s="20">
        <v>1</v>
      </c>
      <c r="C56" s="14" t="s">
        <v>30</v>
      </c>
      <c r="D56" s="14"/>
      <c r="E56" s="20">
        <v>10</v>
      </c>
      <c r="F56" s="14" t="s">
        <v>31</v>
      </c>
      <c r="G56" s="14"/>
      <c r="H56" s="20">
        <v>17</v>
      </c>
    </row>
    <row r="57" ht="26" customHeight="1" spans="2:8" x14ac:dyDescent="0.25">
      <c r="B57" s="21">
        <v>2</v>
      </c>
      <c r="C57" s="16" t="s">
        <v>32</v>
      </c>
      <c r="D57" s="16"/>
      <c r="E57" s="21">
        <v>16</v>
      </c>
      <c r="F57" s="16" t="s">
        <v>32</v>
      </c>
      <c r="G57" s="16"/>
      <c r="H57" s="21">
        <v>22</v>
      </c>
    </row>
    <row r="58" ht="26" customHeight="1" spans="2:8" x14ac:dyDescent="0.25">
      <c r="B58" s="20">
        <v>3</v>
      </c>
      <c r="C58" s="14" t="s">
        <v>31</v>
      </c>
      <c r="D58" s="14"/>
      <c r="E58" s="20">
        <v>24</v>
      </c>
      <c r="F58" s="14" t="s">
        <v>33</v>
      </c>
      <c r="G58" s="14"/>
      <c r="H58" s="20">
        <v>32</v>
      </c>
    </row>
    <row r="59" ht="26" customHeight="1" spans="2:8" x14ac:dyDescent="0.25">
      <c r="B59" s="21">
        <v>4</v>
      </c>
      <c r="C59" s="16" t="s">
        <v>33</v>
      </c>
      <c r="D59" s="16"/>
      <c r="E59" s="21">
        <v>33</v>
      </c>
      <c r="F59" s="16" t="s">
        <v>34</v>
      </c>
      <c r="G59" s="16"/>
      <c r="H59" s="21">
        <v>47</v>
      </c>
    </row>
    <row r="60" ht="26" customHeight="1" spans="2:8" x14ac:dyDescent="0.25">
      <c r="B60" s="20">
        <v>5</v>
      </c>
      <c r="C60" s="14" t="s">
        <v>34</v>
      </c>
      <c r="D60" s="14"/>
      <c r="E60" s="20">
        <v>47</v>
      </c>
      <c r="F60" s="14" t="s">
        <v>30</v>
      </c>
      <c r="G60" s="14"/>
      <c r="H60" s="20">
        <v>28</v>
      </c>
    </row>
    <row r="61" ht="14" customHeight="1" x14ac:dyDescent="0.25"/>
    <row r="62" ht="6" customHeight="1" x14ac:dyDescent="0.25"/>
    <row r="63" ht="20" customHeight="1" spans="1:9" x14ac:dyDescent="0.25">
      <c r="A63" s="22" t="s">
        <v>35</v>
      </c>
      <c r="B63" s="22"/>
      <c r="C63" s="22"/>
      <c r="D63" s="22"/>
      <c r="E63" s="22"/>
      <c r="F63" s="22"/>
      <c r="G63" s="22"/>
      <c r="H63" s="22"/>
      <c r="I63" s="22"/>
    </row>
    <row r="64" ht="20" customHeight="1" spans="1:9" x14ac:dyDescent="0.25">
      <c r="A64" s="23" t="s">
        <v>36</v>
      </c>
      <c r="B64" s="23"/>
      <c r="C64" s="23"/>
      <c r="D64" s="23"/>
      <c r="E64" s="23"/>
      <c r="F64" s="23"/>
      <c r="G64" s="23"/>
      <c r="H64" s="23"/>
      <c r="I64" s="23"/>
    </row>
    <row r="100" ht="1" customHeight="1" spans="2:7" x14ac:dyDescent="0.25">
      <c r="B100" s="24">
        <f>COUNTIF('Payoff Schedule'!B3:B122,"&gt;0")</f>
        <v>47</v>
      </c>
      <c r="C100" s="24">
        <f>COUNTIF('Payoff Schedule'!C3:C122,"&gt;0")</f>
        <v>47</v>
      </c>
      <c r="D100" s="24">
        <f>SUM('Payoff Schedule'!D3:D122)</f>
        <v>5926</v>
      </c>
      <c r="E100" s="24">
        <f>SUM('Payoff Schedule'!E3:E122)-SUM('Payoff Schedule'!D3:D122)</f>
        <v>722</v>
      </c>
      <c r="F100" s="24">
        <f>B100</f>
        <v>47</v>
      </c>
      <c r="G100" s="24">
        <f>C100</f>
        <v>47</v>
      </c>
    </row>
    <row r="101" ht="1" customHeight="1" spans="6:7" x14ac:dyDescent="0.25">
      <c r="F101" s="24">
        <f>D100</f>
        <v>5926</v>
      </c>
      <c r="G101" s="24">
        <f>SUM('Payoff Schedule'!E3:E122)</f>
        <v>5203</v>
      </c>
    </row>
    <row r="102" ht="1" customHeight="1" spans="6:7" x14ac:dyDescent="0.25">
      <c r="F102" s="24">
        <f>'Debt Setup'!B16+F101</f>
        <v>46926</v>
      </c>
      <c r="G102" s="24">
        <f>'Debt Setup'!B16+G101</f>
        <v>46203</v>
      </c>
    </row>
    <row r="105" ht="1" customHeight="1" spans="3:18" x14ac:dyDescent="0.25">
      <c r="C105" s="24" t="s">
        <v>37</v>
      </c>
      <c r="D105" s="24" t="s">
        <v>38</v>
      </c>
      <c r="E105" s="24" t="s">
        <v>39</v>
      </c>
      <c r="F105" s="24" t="s">
        <v>40</v>
      </c>
      <c r="G105" s="24" t="s">
        <v>41</v>
      </c>
      <c r="H105" s="24" t="s">
        <v>42</v>
      </c>
      <c r="I105" s="24" t="s">
        <v>43</v>
      </c>
      <c r="J105" s="24" t="s">
        <v>44</v>
      </c>
      <c r="K105" s="24" t="s">
        <v>45</v>
      </c>
      <c r="L105" s="24" t="s">
        <v>46</v>
      </c>
      <c r="M105" s="24" t="s">
        <v>47</v>
      </c>
      <c r="N105" s="24" t="s">
        <v>48</v>
      </c>
      <c r="O105" s="24" t="s">
        <v>49</v>
      </c>
      <c r="P105" s="24" t="s">
        <v>50</v>
      </c>
      <c r="Q105" s="24" t="s">
        <v>51</v>
      </c>
      <c r="R105" s="24" t="s">
        <v>52</v>
      </c>
    </row>
    <row r="106" ht="1" customHeight="1" spans="2:18" x14ac:dyDescent="0.25">
      <c r="B106" s="24" t="s">
        <v>19</v>
      </c>
      <c r="C106" s="24">
        <v>41000</v>
      </c>
      <c r="D106" s="24">
        <v>38740</v>
      </c>
      <c r="E106" s="24">
        <v>36452</v>
      </c>
      <c r="F106" s="24">
        <v>34135</v>
      </c>
      <c r="G106" s="24">
        <v>31782</v>
      </c>
      <c r="H106" s="24">
        <v>29373</v>
      </c>
      <c r="I106" s="24">
        <v>26900</v>
      </c>
      <c r="J106" s="24">
        <v>24337</v>
      </c>
      <c r="K106" s="24">
        <v>21676</v>
      </c>
      <c r="L106" s="24">
        <v>18942</v>
      </c>
      <c r="M106" s="24">
        <v>16165</v>
      </c>
      <c r="N106" s="24">
        <v>13416</v>
      </c>
      <c r="O106" s="24">
        <v>10557</v>
      </c>
      <c r="P106" s="24">
        <v>7661</v>
      </c>
      <c r="Q106" s="24">
        <v>4730</v>
      </c>
      <c r="R106" s="24">
        <v>1762</v>
      </c>
    </row>
    <row r="107" ht="1" customHeight="1" spans="2:18" x14ac:dyDescent="0.25">
      <c r="B107" s="24" t="s">
        <v>20</v>
      </c>
      <c r="C107" s="24">
        <v>41000</v>
      </c>
      <c r="D107" s="24">
        <v>38729</v>
      </c>
      <c r="E107" s="24">
        <v>36396</v>
      </c>
      <c r="F107" s="24">
        <v>33998</v>
      </c>
      <c r="G107" s="24">
        <v>31532</v>
      </c>
      <c r="H107" s="24">
        <v>28996</v>
      </c>
      <c r="I107" s="24">
        <v>26490</v>
      </c>
      <c r="J107" s="24">
        <v>23830</v>
      </c>
      <c r="K107" s="24">
        <v>21162</v>
      </c>
      <c r="L107" s="24">
        <v>18415</v>
      </c>
      <c r="M107" s="24">
        <v>15629</v>
      </c>
      <c r="N107" s="24">
        <v>12800</v>
      </c>
      <c r="O107" s="24">
        <v>9933</v>
      </c>
      <c r="P107" s="24">
        <v>7030</v>
      </c>
      <c r="Q107" s="24">
        <v>4091</v>
      </c>
      <c r="R107" s="24">
        <v>1114</v>
      </c>
    </row>
    <row r="108" ht="1" customHeight="1" spans="3:7" x14ac:dyDescent="0.25">
      <c r="C108" s="24" t="s">
        <v>31</v>
      </c>
      <c r="D108" s="24" t="s">
        <v>33</v>
      </c>
      <c r="E108" s="24" t="s">
        <v>34</v>
      </c>
      <c r="F108" s="24" t="s">
        <v>32</v>
      </c>
      <c r="G108" s="24" t="s">
        <v>30</v>
      </c>
    </row>
    <row r="109" ht="1" customHeight="1" spans="2:7" x14ac:dyDescent="0.25">
      <c r="B109" s="24" t="s">
        <v>19</v>
      </c>
      <c r="C109" s="24">
        <v>1458</v>
      </c>
      <c r="D109" s="24">
        <v>1446</v>
      </c>
      <c r="E109" s="24">
        <v>2627</v>
      </c>
      <c r="F109" s="24">
        <v>395</v>
      </c>
      <c r="G109" s="24">
        <v>0</v>
      </c>
    </row>
    <row r="110" ht="1" customHeight="1" spans="2:7" x14ac:dyDescent="0.25">
      <c r="B110" s="24" t="s">
        <v>20</v>
      </c>
      <c r="C110" s="24">
        <v>685</v>
      </c>
      <c r="D110" s="24">
        <v>1410</v>
      </c>
      <c r="E110" s="24">
        <v>2589</v>
      </c>
      <c r="F110" s="24">
        <v>519</v>
      </c>
      <c r="G110" s="24">
        <v>0</v>
      </c>
    </row>
  </sheetData>
  <sheetProtection sheet="1"/>
  <mergeCells count="48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2:H52"/>
    <mergeCell ref="C55:D55"/>
    <mergeCell ref="F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A63:I63"/>
    <mergeCell ref="A64:I64"/>
  </mergeCells>
  <hyperlinks>
    <hyperlink ref="G2" r:id="rId1"/>
    <hyperlink ref="A64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23"/>
  <sheetViews>
    <sheetView workbookViewId="0" showGridLines="0" zoomScale="125"/>
  </sheetViews>
  <sheetFormatPr defaultRowHeight="15" outlineLevelRow="0" outlineLevelCol="0" x14ac:dyDescent="55"/>
  <cols>
    <col min="1" max="1" width="22" customWidth="1"/>
    <col min="2" max="2" width="14" customWidth="1"/>
    <col min="3" max="3" width="10" customWidth="1"/>
    <col min="4" max="6" width="14" customWidth="1"/>
  </cols>
  <sheetData>
    <row r="1" ht="48" customHeight="1" spans="1:6" x14ac:dyDescent="0.25">
      <c r="A1" s="25" t="s">
        <v>53</v>
      </c>
      <c r="B1" s="25"/>
      <c r="C1" s="25"/>
      <c r="D1" s="25"/>
      <c r="E1" s="25"/>
      <c r="F1" s="25"/>
    </row>
    <row r="2" ht="24" customHeight="1" spans="1:6" x14ac:dyDescent="0.25">
      <c r="A2" s="26" t="s">
        <v>54</v>
      </c>
      <c r="B2" s="26"/>
      <c r="C2" s="26"/>
      <c r="D2" s="26"/>
      <c r="E2" s="26"/>
      <c r="F2" s="26"/>
    </row>
    <row r="3" ht="14" customHeight="1" x14ac:dyDescent="0.25"/>
    <row r="4" ht="26" customHeight="1" spans="1:6" x14ac:dyDescent="0.25">
      <c r="A4" s="27" t="s">
        <v>55</v>
      </c>
      <c r="B4" s="28">
        <v>200</v>
      </c>
      <c r="C4" s="26" t="s">
        <v>56</v>
      </c>
      <c r="D4" s="26"/>
      <c r="E4" s="26"/>
      <c r="F4" s="26"/>
    </row>
    <row r="5" ht="14" customHeight="1" x14ac:dyDescent="0.25"/>
    <row r="6" ht="28" customHeight="1" spans="1:6" x14ac:dyDescent="0.25">
      <c r="A6" s="10" t="s">
        <v>57</v>
      </c>
      <c r="B6" s="11"/>
      <c r="C6" s="11"/>
      <c r="D6" s="11"/>
      <c r="E6" s="11"/>
      <c r="F6" s="11"/>
    </row>
    <row r="7" ht="32" customHeight="1" spans="1:6" x14ac:dyDescent="0.25">
      <c r="A7" s="12" t="s">
        <v>58</v>
      </c>
      <c r="B7" s="13" t="s">
        <v>59</v>
      </c>
      <c r="C7" s="13" t="s">
        <v>60</v>
      </c>
      <c r="D7" s="13" t="s">
        <v>61</v>
      </c>
      <c r="E7" s="13" t="s">
        <v>62</v>
      </c>
      <c r="F7" s="13" t="s">
        <v>63</v>
      </c>
    </row>
    <row r="8" ht="26" customHeight="1" spans="1:6" x14ac:dyDescent="0.25">
      <c r="A8" s="29" t="s">
        <v>31</v>
      </c>
      <c r="B8" s="28">
        <v>4200</v>
      </c>
      <c r="C8" s="30">
        <v>0.22</v>
      </c>
      <c r="D8" s="28">
        <v>105</v>
      </c>
      <c r="E8" s="31">
        <f>IF(B8="","",ROUND(B8*C8/12,2))</f>
        <v>77</v>
      </c>
      <c r="F8" s="32">
        <f>IF(B8="","",IF(C8=0,IF(D8=0,0,ROUND(B8/D8,0)),IF(D8&lt;=B8*C8/12,999,ROUND(-LN(1-B8*C8/12/D8)/LN(1+C8/12),0))))</f>
        <v>73</v>
      </c>
    </row>
    <row r="9" ht="26" customHeight="1" spans="1:6" x14ac:dyDescent="0.25">
      <c r="A9" s="29" t="s">
        <v>33</v>
      </c>
      <c r="B9" s="28">
        <v>12500</v>
      </c>
      <c r="C9" s="30">
        <v>0.065</v>
      </c>
      <c r="D9" s="28">
        <v>290</v>
      </c>
      <c r="E9" s="31">
        <f>IF(B9="","",ROUND(B9*C9/12,2))</f>
        <v>67.71</v>
      </c>
      <c r="F9" s="32">
        <f>IF(B9="","",IF(C9=0,IF(D9=0,0,ROUND(B9/D9,0)),IF(D9&lt;=B9*C9/12,999,ROUND(-LN(1-B9*C9/12/D9)/LN(1+C9/12),0))))</f>
        <v>50</v>
      </c>
    </row>
    <row r="10" ht="26" customHeight="1" spans="1:6" x14ac:dyDescent="0.25">
      <c r="A10" s="29" t="s">
        <v>34</v>
      </c>
      <c r="B10" s="28">
        <v>18000</v>
      </c>
      <c r="C10" s="30">
        <v>0.05</v>
      </c>
      <c r="D10" s="28">
        <v>190</v>
      </c>
      <c r="E10" s="31">
        <f>IF(B10="","",ROUND(B10*C10/12,2))</f>
        <v>75</v>
      </c>
      <c r="F10" s="32">
        <f>IF(B10="","",IF(C10=0,IF(D10=0,0,ROUND(B10/D10,0)),IF(D10&lt;=B10*C10/12,999,ROUND(-LN(1-B10*C10/12/D10)/LN(1+C10/12),0))))</f>
        <v>121</v>
      </c>
    </row>
    <row r="11" ht="26" customHeight="1" spans="1:6" x14ac:dyDescent="0.25">
      <c r="A11" s="29" t="s">
        <v>32</v>
      </c>
      <c r="B11" s="28">
        <v>3500</v>
      </c>
      <c r="C11" s="30">
        <v>0.12</v>
      </c>
      <c r="D11" s="28">
        <v>120</v>
      </c>
      <c r="E11" s="31">
        <f>IF(B11="","",ROUND(B11*C11/12,2))</f>
        <v>35</v>
      </c>
      <c r="F11" s="32">
        <f>IF(B11="","",IF(C11=0,IF(D11=0,0,ROUND(B11/D11,0)),IF(D11&lt;=B11*C11/12,999,ROUND(-LN(1-B11*C11/12/D11)/LN(1+C11/12),0))))</f>
        <v>35</v>
      </c>
    </row>
    <row r="12" ht="26" customHeight="1" spans="1:6" x14ac:dyDescent="0.25">
      <c r="A12" s="29" t="s">
        <v>30</v>
      </c>
      <c r="B12" s="28">
        <v>2800</v>
      </c>
      <c r="C12" s="30">
        <v>0</v>
      </c>
      <c r="D12" s="28">
        <v>100</v>
      </c>
      <c r="E12" s="31">
        <f>IF(B12="","",ROUND(B12*C12/12,2))</f>
        <v>0</v>
      </c>
      <c r="F12" s="32">
        <f>IF(B12="","",IF(C12=0,IF(D12=0,0,ROUND(B12/D12,0)),IF(D12&lt;=B12*C12/12,999,ROUND(-LN(1-B12*C12/12/D12)/LN(1+C12/12),0))))</f>
        <v>28</v>
      </c>
    </row>
    <row r="13" ht="26" customHeight="1" spans="1:6" x14ac:dyDescent="0.25">
      <c r="A13" s="29" t="s">
        <v>64</v>
      </c>
      <c r="B13" s="28" t="s">
        <v>64</v>
      </c>
      <c r="C13" s="30" t="s">
        <v>64</v>
      </c>
      <c r="D13" s="28" t="s">
        <v>64</v>
      </c>
      <c r="E13" s="31">
        <f>IF(B13="","",ROUND(B13*C13/12,2))</f>
        <v>0</v>
      </c>
      <c r="F13" s="32">
        <f>IF(B13="","",IF(C13=0,IF(D13=0,0,ROUND(B13/D13,0)),IF(D13&lt;=B13*C13/12,999,ROUND(-LN(1-B13*C13/12/D13)/LN(1+C13/12),0))))</f>
        <v>0</v>
      </c>
    </row>
    <row r="14" ht="26" customHeight="1" spans="1:6" x14ac:dyDescent="0.25">
      <c r="A14" s="29" t="s">
        <v>64</v>
      </c>
      <c r="B14" s="28" t="s">
        <v>64</v>
      </c>
      <c r="C14" s="30" t="s">
        <v>64</v>
      </c>
      <c r="D14" s="28" t="s">
        <v>64</v>
      </c>
      <c r="E14" s="31">
        <f>IF(B14="","",ROUND(B14*C14/12,2))</f>
        <v>0</v>
      </c>
      <c r="F14" s="32">
        <f>IF(B14="","",IF(C14=0,IF(D14=0,0,ROUND(B14/D14,0)),IF(D14&lt;=B14*C14/12,999,ROUND(-LN(1-B14*C14/12/D14)/LN(1+C14/12),0))))</f>
        <v>0</v>
      </c>
    </row>
    <row r="15" ht="26" customHeight="1" spans="1:6" x14ac:dyDescent="0.25">
      <c r="A15" s="29" t="s">
        <v>64</v>
      </c>
      <c r="B15" s="28" t="s">
        <v>64</v>
      </c>
      <c r="C15" s="30" t="s">
        <v>64</v>
      </c>
      <c r="D15" s="28" t="s">
        <v>64</v>
      </c>
      <c r="E15" s="31">
        <f>IF(B15="","",ROUND(B15*C15/12,2))</f>
        <v>0</v>
      </c>
      <c r="F15" s="32">
        <f>IF(B15="","",IF(C15=0,IF(D15=0,0,ROUND(B15/D15,0)),IF(D15&lt;=B15*C15/12,999,ROUND(-LN(1-B15*C15/12/D15)/LN(1+C15/12),0))))</f>
        <v>0</v>
      </c>
    </row>
    <row r="16" ht="26" customHeight="1" spans="1:6" x14ac:dyDescent="0.25">
      <c r="A16" s="33" t="s">
        <v>65</v>
      </c>
      <c r="B16" s="34">
        <f>SUM(B8:B15)</f>
        <v>41000</v>
      </c>
      <c r="C16" s="35" t="s">
        <v>64</v>
      </c>
      <c r="D16" s="34">
        <f>SUM(D8:D15)</f>
        <v>805</v>
      </c>
      <c r="E16" s="36">
        <f>SUM(E8:E15)</f>
        <v>254.70999999999998</v>
      </c>
      <c r="F16" s="35" t="s">
        <v>64</v>
      </c>
    </row>
    <row r="17" ht="14" customHeight="1" x14ac:dyDescent="0.25"/>
    <row r="18" ht="6" customHeight="1" x14ac:dyDescent="0.25"/>
    <row r="19" ht="32" customHeight="1" spans="1:6" x14ac:dyDescent="0.25">
      <c r="A19" s="37" t="s">
        <v>66</v>
      </c>
      <c r="B19" s="37"/>
      <c r="C19" s="37"/>
      <c r="D19" s="37"/>
      <c r="E19" s="37"/>
      <c r="F19" s="37"/>
    </row>
    <row r="20" ht="14" customHeight="1" x14ac:dyDescent="0.25"/>
    <row r="21" ht="6" customHeight="1" x14ac:dyDescent="0.25"/>
    <row r="22" ht="20" customHeight="1" spans="1:6" x14ac:dyDescent="0.25">
      <c r="A22" s="22" t="s">
        <v>35</v>
      </c>
      <c r="B22" s="22"/>
      <c r="C22" s="22"/>
      <c r="D22" s="22"/>
      <c r="E22" s="22"/>
      <c r="F22" s="22"/>
    </row>
    <row r="23" ht="20" customHeight="1" spans="1:6" x14ac:dyDescent="0.25">
      <c r="A23" s="23" t="s">
        <v>36</v>
      </c>
      <c r="B23" s="23"/>
      <c r="C23" s="23"/>
      <c r="D23" s="23"/>
      <c r="E23" s="23"/>
      <c r="F23" s="23"/>
    </row>
  </sheetData>
  <sheetProtection sheet="1"/>
  <mergeCells count="6">
    <mergeCell ref="A1:F1"/>
    <mergeCell ref="A2:F2"/>
    <mergeCell ref="C4:F4"/>
    <mergeCell ref="A19:F19"/>
    <mergeCell ref="A22:F22"/>
    <mergeCell ref="A23:F23"/>
  </mergeCells>
  <hyperlinks>
    <hyperlink ref="A2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126"/>
  <sheetViews>
    <sheetView workbookViewId="0" showGridLines="0" zoomScale="100">
      <pane xSplit="1" ySplit="2" topLeftCell="B3" activePane="bottomRight" state="frozen"/>
      <selection pane="bottomRight"/>
    </sheetView>
  </sheetViews>
  <sheetFormatPr defaultRowHeight="15" outlineLevelRow="0" outlineLevelCol="0" x14ac:dyDescent="55"/>
  <cols>
    <col min="1" max="1" width="10" customWidth="1"/>
    <col min="2" max="5" width="18" customWidth="1"/>
  </cols>
  <sheetData>
    <row r="1" ht="48" customHeight="1" spans="1:5" x14ac:dyDescent="0.25">
      <c r="A1" s="25" t="s">
        <v>67</v>
      </c>
      <c r="B1" s="25"/>
      <c r="C1" s="25"/>
      <c r="D1" s="25"/>
      <c r="E1" s="25"/>
    </row>
    <row r="2" ht="32" customHeight="1" spans="1:5" x14ac:dyDescent="0.25">
      <c r="A2" s="12" t="s">
        <v>68</v>
      </c>
      <c r="B2" s="13" t="s">
        <v>69</v>
      </c>
      <c r="C2" s="13" t="s">
        <v>70</v>
      </c>
      <c r="D2" s="13" t="s">
        <v>71</v>
      </c>
      <c r="E2" s="13" t="s">
        <v>72</v>
      </c>
    </row>
    <row r="3" ht="20" customHeight="1" spans="1:5" x14ac:dyDescent="0.25">
      <c r="A3" s="14">
        <v>1</v>
      </c>
      <c r="B3" s="18">
        <v>40250</v>
      </c>
      <c r="C3" s="18">
        <v>40250</v>
      </c>
      <c r="D3" s="38">
        <v>254.71</v>
      </c>
      <c r="E3" s="38">
        <v>254.71</v>
      </c>
    </row>
    <row r="4" ht="20" customHeight="1" spans="1:5" x14ac:dyDescent="0.25">
      <c r="A4" s="16">
        <v>2</v>
      </c>
      <c r="B4" s="17">
        <v>39496</v>
      </c>
      <c r="C4" s="17">
        <v>39493</v>
      </c>
      <c r="D4" s="39">
        <v>251.66</v>
      </c>
      <c r="E4" s="39">
        <v>247.99</v>
      </c>
    </row>
    <row r="5" ht="20" customHeight="1" spans="1:5" x14ac:dyDescent="0.25">
      <c r="A5" s="14">
        <v>3</v>
      </c>
      <c r="B5" s="18">
        <v>38740</v>
      </c>
      <c r="C5" s="18">
        <v>38729</v>
      </c>
      <c r="D5" s="38">
        <v>248.58</v>
      </c>
      <c r="E5" s="38">
        <v>241.18</v>
      </c>
    </row>
    <row r="6" ht="20" customHeight="1" spans="1:5" x14ac:dyDescent="0.25">
      <c r="A6" s="16">
        <v>4</v>
      </c>
      <c r="B6" s="17">
        <v>37980</v>
      </c>
      <c r="C6" s="17">
        <v>37958</v>
      </c>
      <c r="D6" s="39">
        <v>245.49</v>
      </c>
      <c r="E6" s="39">
        <v>234.29</v>
      </c>
    </row>
    <row r="7" ht="20" customHeight="1" spans="1:5" x14ac:dyDescent="0.25">
      <c r="A7" s="14">
        <v>5</v>
      </c>
      <c r="B7" s="18">
        <v>37218</v>
      </c>
      <c r="C7" s="18">
        <v>37180</v>
      </c>
      <c r="D7" s="38">
        <v>242.36</v>
      </c>
      <c r="E7" s="38">
        <v>227.28</v>
      </c>
    </row>
    <row r="8" ht="20" customHeight="1" spans="1:5" x14ac:dyDescent="0.25">
      <c r="A8" s="16">
        <v>6</v>
      </c>
      <c r="B8" s="17">
        <v>36452</v>
      </c>
      <c r="C8" s="17">
        <v>36396</v>
      </c>
      <c r="D8" s="39">
        <v>239.2</v>
      </c>
      <c r="E8" s="39">
        <v>220.18</v>
      </c>
    </row>
    <row r="9" ht="20" customHeight="1" spans="1:5" x14ac:dyDescent="0.25">
      <c r="A9" s="14">
        <v>7</v>
      </c>
      <c r="B9" s="18">
        <v>35683</v>
      </c>
      <c r="C9" s="18">
        <v>35604</v>
      </c>
      <c r="D9" s="38">
        <v>236.03</v>
      </c>
      <c r="E9" s="38">
        <v>212.99</v>
      </c>
    </row>
    <row r="10" ht="20" customHeight="1" spans="1:5" x14ac:dyDescent="0.25">
      <c r="A10" s="16">
        <v>8</v>
      </c>
      <c r="B10" s="17">
        <v>34911</v>
      </c>
      <c r="C10" s="17">
        <v>34804</v>
      </c>
      <c r="D10" s="39">
        <v>232.81</v>
      </c>
      <c r="E10" s="39">
        <v>205.69</v>
      </c>
    </row>
    <row r="11" ht="20" customHeight="1" spans="1:5" x14ac:dyDescent="0.25">
      <c r="A11" s="14">
        <v>9</v>
      </c>
      <c r="B11" s="18">
        <v>34135</v>
      </c>
      <c r="C11" s="18">
        <v>33998</v>
      </c>
      <c r="D11" s="38">
        <v>229.58</v>
      </c>
      <c r="E11" s="38">
        <v>198.29</v>
      </c>
    </row>
    <row r="12" ht="20" customHeight="1" spans="1:5" x14ac:dyDescent="0.25">
      <c r="A12" s="16">
        <v>10</v>
      </c>
      <c r="B12" s="17">
        <v>33357</v>
      </c>
      <c r="C12" s="17">
        <v>33183</v>
      </c>
      <c r="D12" s="39">
        <v>226.31</v>
      </c>
      <c r="E12" s="39">
        <v>190.78</v>
      </c>
    </row>
    <row r="13" ht="20" customHeight="1" spans="1:5" x14ac:dyDescent="0.25">
      <c r="A13" s="14">
        <v>11</v>
      </c>
      <c r="B13" s="18">
        <v>32573</v>
      </c>
      <c r="C13" s="18">
        <v>32362</v>
      </c>
      <c r="D13" s="38">
        <v>221.02</v>
      </c>
      <c r="E13" s="38">
        <v>183.18</v>
      </c>
    </row>
    <row r="14" ht="20" customHeight="1" spans="1:5" x14ac:dyDescent="0.25">
      <c r="A14" s="16">
        <v>12</v>
      </c>
      <c r="B14" s="17">
        <v>31782</v>
      </c>
      <c r="C14" s="17">
        <v>31532</v>
      </c>
      <c r="D14" s="39">
        <v>214.68</v>
      </c>
      <c r="E14" s="39">
        <v>175.45</v>
      </c>
    </row>
    <row r="15" ht="20" customHeight="1" spans="1:5" x14ac:dyDescent="0.25">
      <c r="A15" s="14">
        <v>13</v>
      </c>
      <c r="B15" s="18">
        <v>30986</v>
      </c>
      <c r="C15" s="18">
        <v>30695</v>
      </c>
      <c r="D15" s="38">
        <v>208.27</v>
      </c>
      <c r="E15" s="38">
        <v>167.62</v>
      </c>
    </row>
    <row r="16" ht="20" customHeight="1" spans="1:5" x14ac:dyDescent="0.25">
      <c r="A16" s="16">
        <v>14</v>
      </c>
      <c r="B16" s="17">
        <v>30183</v>
      </c>
      <c r="C16" s="17">
        <v>29849</v>
      </c>
      <c r="D16" s="39">
        <v>201.8</v>
      </c>
      <c r="E16" s="39">
        <v>159.67</v>
      </c>
    </row>
    <row r="17" ht="20" customHeight="1" spans="1:5" x14ac:dyDescent="0.25">
      <c r="A17" s="14">
        <v>15</v>
      </c>
      <c r="B17" s="18">
        <v>29373</v>
      </c>
      <c r="C17" s="18">
        <v>28996</v>
      </c>
      <c r="D17" s="38">
        <v>195.27</v>
      </c>
      <c r="E17" s="38">
        <v>151.61</v>
      </c>
    </row>
    <row r="18" ht="20" customHeight="1" spans="1:5" x14ac:dyDescent="0.25">
      <c r="A18" s="16">
        <v>16</v>
      </c>
      <c r="B18" s="17">
        <v>28556</v>
      </c>
      <c r="C18" s="17">
        <v>28134</v>
      </c>
      <c r="D18" s="39">
        <v>188.69</v>
      </c>
      <c r="E18" s="39">
        <v>143.45</v>
      </c>
    </row>
    <row r="19" ht="20" customHeight="1" spans="1:5" x14ac:dyDescent="0.25">
      <c r="A19" s="14">
        <v>17</v>
      </c>
      <c r="B19" s="18">
        <v>27733</v>
      </c>
      <c r="C19" s="18">
        <v>27365</v>
      </c>
      <c r="D19" s="38">
        <v>181.83</v>
      </c>
      <c r="E19" s="38">
        <v>135.15</v>
      </c>
    </row>
    <row r="20" ht="20" customHeight="1" spans="1:5" x14ac:dyDescent="0.25">
      <c r="A20" s="16">
        <v>18</v>
      </c>
      <c r="B20" s="17">
        <v>26900</v>
      </c>
      <c r="C20" s="17">
        <v>26490</v>
      </c>
      <c r="D20" s="39">
        <v>171.61</v>
      </c>
      <c r="E20" s="39">
        <v>130.24</v>
      </c>
    </row>
    <row r="21" ht="20" customHeight="1" spans="1:5" x14ac:dyDescent="0.25">
      <c r="A21" s="14">
        <v>19</v>
      </c>
      <c r="B21" s="18">
        <v>26056</v>
      </c>
      <c r="C21" s="18">
        <v>25609</v>
      </c>
      <c r="D21" s="38">
        <v>161.23</v>
      </c>
      <c r="E21" s="38">
        <v>124.33</v>
      </c>
    </row>
    <row r="22" ht="20" customHeight="1" spans="1:5" x14ac:dyDescent="0.25">
      <c r="A22" s="16">
        <v>20</v>
      </c>
      <c r="B22" s="17">
        <v>25202</v>
      </c>
      <c r="C22" s="17">
        <v>24723</v>
      </c>
      <c r="D22" s="39">
        <v>150.68</v>
      </c>
      <c r="E22" s="39">
        <v>118.37</v>
      </c>
    </row>
    <row r="23" ht="20" customHeight="1" spans="1:5" x14ac:dyDescent="0.25">
      <c r="A23" s="14">
        <v>21</v>
      </c>
      <c r="B23" s="18">
        <v>24337</v>
      </c>
      <c r="C23" s="18">
        <v>23830</v>
      </c>
      <c r="D23" s="38">
        <v>139.97</v>
      </c>
      <c r="E23" s="38">
        <v>112.36</v>
      </c>
    </row>
    <row r="24" ht="20" customHeight="1" spans="1:5" x14ac:dyDescent="0.25">
      <c r="A24" s="16">
        <v>22</v>
      </c>
      <c r="B24" s="17">
        <v>23461</v>
      </c>
      <c r="C24" s="17">
        <v>22972</v>
      </c>
      <c r="D24" s="39">
        <v>129.07</v>
      </c>
      <c r="E24" s="39">
        <v>106.29</v>
      </c>
    </row>
    <row r="25" ht="20" customHeight="1" spans="1:5" x14ac:dyDescent="0.25">
      <c r="A25" s="14">
        <v>23</v>
      </c>
      <c r="B25" s="18">
        <v>22574</v>
      </c>
      <c r="C25" s="18">
        <v>22069</v>
      </c>
      <c r="D25" s="38">
        <v>118</v>
      </c>
      <c r="E25" s="38">
        <v>101.98</v>
      </c>
    </row>
    <row r="26" ht="20" customHeight="1" spans="1:5" x14ac:dyDescent="0.25">
      <c r="A26" s="16">
        <v>24</v>
      </c>
      <c r="B26" s="17">
        <v>21676</v>
      </c>
      <c r="C26" s="17">
        <v>21162</v>
      </c>
      <c r="D26" s="39">
        <v>106.76</v>
      </c>
      <c r="E26" s="39">
        <v>97.8</v>
      </c>
    </row>
    <row r="27" ht="20" customHeight="1" spans="1:5" x14ac:dyDescent="0.25">
      <c r="A27" s="14">
        <v>25</v>
      </c>
      <c r="B27" s="18">
        <v>20769</v>
      </c>
      <c r="C27" s="18">
        <v>20251</v>
      </c>
      <c r="D27" s="38">
        <v>98.53</v>
      </c>
      <c r="E27" s="38">
        <v>93.58</v>
      </c>
    </row>
    <row r="28" ht="20" customHeight="1" spans="1:5" x14ac:dyDescent="0.25">
      <c r="A28" s="16">
        <v>26</v>
      </c>
      <c r="B28" s="17">
        <v>19858</v>
      </c>
      <c r="C28" s="17">
        <v>19335</v>
      </c>
      <c r="D28" s="39">
        <v>93.78</v>
      </c>
      <c r="E28" s="39">
        <v>89.34</v>
      </c>
    </row>
    <row r="29" ht="20" customHeight="1" spans="1:5" x14ac:dyDescent="0.25">
      <c r="A29" s="14">
        <v>27</v>
      </c>
      <c r="B29" s="18">
        <v>18942</v>
      </c>
      <c r="C29" s="18">
        <v>18415</v>
      </c>
      <c r="D29" s="38">
        <v>89</v>
      </c>
      <c r="E29" s="38">
        <v>85.09</v>
      </c>
    </row>
    <row r="30" ht="20" customHeight="1" spans="1:5" x14ac:dyDescent="0.25">
      <c r="A30" s="16">
        <v>28</v>
      </c>
      <c r="B30" s="17">
        <v>18021</v>
      </c>
      <c r="C30" s="17">
        <v>17491</v>
      </c>
      <c r="D30" s="39">
        <v>84.2</v>
      </c>
      <c r="E30" s="39">
        <v>80.81</v>
      </c>
    </row>
    <row r="31" ht="20" customHeight="1" spans="1:5" x14ac:dyDescent="0.25">
      <c r="A31" s="14">
        <v>29</v>
      </c>
      <c r="B31" s="18">
        <v>17095</v>
      </c>
      <c r="C31" s="18">
        <v>16562</v>
      </c>
      <c r="D31" s="38">
        <v>79.37</v>
      </c>
      <c r="E31" s="38">
        <v>76.5</v>
      </c>
    </row>
    <row r="32" ht="20" customHeight="1" spans="1:5" x14ac:dyDescent="0.25">
      <c r="A32" s="16">
        <v>30</v>
      </c>
      <c r="B32" s="17">
        <v>16165</v>
      </c>
      <c r="C32" s="17">
        <v>15629</v>
      </c>
      <c r="D32" s="39">
        <v>74.52</v>
      </c>
      <c r="E32" s="39">
        <v>71.63</v>
      </c>
    </row>
    <row r="33" ht="20" customHeight="1" spans="1:5" x14ac:dyDescent="0.25">
      <c r="A33" s="14">
        <v>31</v>
      </c>
      <c r="B33" s="18">
        <v>15230</v>
      </c>
      <c r="C33" s="18">
        <v>14691</v>
      </c>
      <c r="D33" s="38">
        <v>69.64</v>
      </c>
      <c r="E33" s="38">
        <v>66.74</v>
      </c>
    </row>
    <row r="34" ht="20" customHeight="1" spans="1:5" x14ac:dyDescent="0.25">
      <c r="A34" s="16">
        <v>32</v>
      </c>
      <c r="B34" s="17">
        <v>14289</v>
      </c>
      <c r="C34" s="17">
        <v>13748</v>
      </c>
      <c r="D34" s="39">
        <v>64.74</v>
      </c>
      <c r="E34" s="39">
        <v>61.82</v>
      </c>
    </row>
    <row r="35" ht="20" customHeight="1" spans="1:5" x14ac:dyDescent="0.25">
      <c r="A35" s="14">
        <v>33</v>
      </c>
      <c r="B35" s="18">
        <v>13416</v>
      </c>
      <c r="C35" s="18">
        <v>12800</v>
      </c>
      <c r="D35" s="38">
        <v>59.81</v>
      </c>
      <c r="E35" s="38">
        <v>57.28</v>
      </c>
    </row>
    <row r="36" ht="20" customHeight="1" spans="1:5" x14ac:dyDescent="0.25">
      <c r="A36" s="16">
        <v>34</v>
      </c>
      <c r="B36" s="17">
        <v>12467</v>
      </c>
      <c r="C36" s="17">
        <v>11848</v>
      </c>
      <c r="D36" s="39">
        <v>55.9</v>
      </c>
      <c r="E36" s="39">
        <v>53.33</v>
      </c>
    </row>
    <row r="37" ht="20" customHeight="1" spans="1:5" x14ac:dyDescent="0.25">
      <c r="A37" s="14">
        <v>35</v>
      </c>
      <c r="B37" s="18">
        <v>11514</v>
      </c>
      <c r="C37" s="18">
        <v>10893</v>
      </c>
      <c r="D37" s="38">
        <v>51.94</v>
      </c>
      <c r="E37" s="38">
        <v>49.37</v>
      </c>
    </row>
    <row r="38" ht="20" customHeight="1" spans="1:5" x14ac:dyDescent="0.25">
      <c r="A38" s="16">
        <v>36</v>
      </c>
      <c r="B38" s="17">
        <v>10557</v>
      </c>
      <c r="C38" s="17">
        <v>9933</v>
      </c>
      <c r="D38" s="39">
        <v>47.97</v>
      </c>
      <c r="E38" s="39">
        <v>45.39</v>
      </c>
    </row>
    <row r="39" ht="20" customHeight="1" spans="1:5" x14ac:dyDescent="0.25">
      <c r="A39" s="14">
        <v>37</v>
      </c>
      <c r="B39" s="18">
        <v>9596</v>
      </c>
      <c r="C39" s="18">
        <v>8969</v>
      </c>
      <c r="D39" s="38">
        <v>43.99</v>
      </c>
      <c r="E39" s="38">
        <v>41.39</v>
      </c>
    </row>
    <row r="40" ht="20" customHeight="1" spans="1:5" x14ac:dyDescent="0.25">
      <c r="A40" s="16">
        <v>38</v>
      </c>
      <c r="B40" s="17">
        <v>8631</v>
      </c>
      <c r="C40" s="17">
        <v>8002</v>
      </c>
      <c r="D40" s="39">
        <v>39.98</v>
      </c>
      <c r="E40" s="39">
        <v>37.37</v>
      </c>
    </row>
    <row r="41" ht="20" customHeight="1" spans="1:5" x14ac:dyDescent="0.25">
      <c r="A41" s="14">
        <v>39</v>
      </c>
      <c r="B41" s="18">
        <v>7661</v>
      </c>
      <c r="C41" s="18">
        <v>7030</v>
      </c>
      <c r="D41" s="38">
        <v>35.96</v>
      </c>
      <c r="E41" s="38">
        <v>33.34</v>
      </c>
    </row>
    <row r="42" ht="20" customHeight="1" spans="1:5" x14ac:dyDescent="0.25">
      <c r="A42" s="16">
        <v>40</v>
      </c>
      <c r="B42" s="17">
        <v>6688</v>
      </c>
      <c r="C42" s="17">
        <v>6054</v>
      </c>
      <c r="D42" s="39">
        <v>31.92</v>
      </c>
      <c r="E42" s="39">
        <v>29.29</v>
      </c>
    </row>
    <row r="43" ht="20" customHeight="1" spans="1:5" x14ac:dyDescent="0.25">
      <c r="A43" s="14">
        <v>41</v>
      </c>
      <c r="B43" s="18">
        <v>5711</v>
      </c>
      <c r="C43" s="18">
        <v>5075</v>
      </c>
      <c r="D43" s="38">
        <v>27.87</v>
      </c>
      <c r="E43" s="38">
        <v>25.23</v>
      </c>
    </row>
    <row r="44" ht="20" customHeight="1" spans="1:5" x14ac:dyDescent="0.25">
      <c r="A44" s="16">
        <v>42</v>
      </c>
      <c r="B44" s="17">
        <v>4730</v>
      </c>
      <c r="C44" s="17">
        <v>4091</v>
      </c>
      <c r="D44" s="39">
        <v>23.8</v>
      </c>
      <c r="E44" s="39">
        <v>21.14</v>
      </c>
    </row>
    <row r="45" ht="20" customHeight="1" spans="1:5" x14ac:dyDescent="0.25">
      <c r="A45" s="14">
        <v>43</v>
      </c>
      <c r="B45" s="18">
        <v>3745</v>
      </c>
      <c r="C45" s="18">
        <v>3103</v>
      </c>
      <c r="D45" s="38">
        <v>19.71</v>
      </c>
      <c r="E45" s="38">
        <v>17.04</v>
      </c>
    </row>
    <row r="46" ht="20" customHeight="1" spans="1:5" x14ac:dyDescent="0.25">
      <c r="A46" s="16">
        <v>44</v>
      </c>
      <c r="B46" s="17">
        <v>2755</v>
      </c>
      <c r="C46" s="17">
        <v>2111</v>
      </c>
      <c r="D46" s="39">
        <v>15.6</v>
      </c>
      <c r="E46" s="39">
        <v>12.93</v>
      </c>
    </row>
    <row r="47" ht="20" customHeight="1" spans="1:5" x14ac:dyDescent="0.25">
      <c r="A47" s="14">
        <v>45</v>
      </c>
      <c r="B47" s="18">
        <v>1762</v>
      </c>
      <c r="C47" s="18">
        <v>1114</v>
      </c>
      <c r="D47" s="38">
        <v>11.48</v>
      </c>
      <c r="E47" s="38">
        <v>8.79</v>
      </c>
    </row>
    <row r="48" ht="20" customHeight="1" spans="1:5" x14ac:dyDescent="0.25">
      <c r="A48" s="16">
        <v>46</v>
      </c>
      <c r="B48" s="17">
        <v>764</v>
      </c>
      <c r="C48" s="17">
        <v>114</v>
      </c>
      <c r="D48" s="39">
        <v>7.34</v>
      </c>
      <c r="E48" s="39">
        <v>4.64</v>
      </c>
    </row>
    <row r="49" ht="20" customHeight="1" spans="1:5" x14ac:dyDescent="0.25">
      <c r="A49" s="14">
        <v>47</v>
      </c>
      <c r="B49" s="40">
        <v>0</v>
      </c>
      <c r="C49" s="40">
        <v>0</v>
      </c>
      <c r="D49" s="38">
        <v>3.18</v>
      </c>
      <c r="E49" s="38">
        <v>0.48</v>
      </c>
    </row>
    <row r="50" ht="20" customHeight="1" spans="1:5" x14ac:dyDescent="0.25">
      <c r="A50" s="16" t="s">
        <v>64</v>
      </c>
      <c r="B50" s="17" t="s">
        <v>64</v>
      </c>
      <c r="C50" s="17" t="s">
        <v>64</v>
      </c>
      <c r="D50" s="39" t="s">
        <v>64</v>
      </c>
      <c r="E50" s="39" t="s">
        <v>64</v>
      </c>
    </row>
    <row r="51" ht="20" customHeight="1" spans="1:5" x14ac:dyDescent="0.25">
      <c r="A51" s="14" t="s">
        <v>64</v>
      </c>
      <c r="B51" s="18" t="s">
        <v>64</v>
      </c>
      <c r="C51" s="18" t="s">
        <v>64</v>
      </c>
      <c r="D51" s="38" t="s">
        <v>64</v>
      </c>
      <c r="E51" s="38" t="s">
        <v>64</v>
      </c>
    </row>
    <row r="52" ht="20" customHeight="1" spans="1:5" x14ac:dyDescent="0.25">
      <c r="A52" s="16" t="s">
        <v>64</v>
      </c>
      <c r="B52" s="17" t="s">
        <v>64</v>
      </c>
      <c r="C52" s="17" t="s">
        <v>64</v>
      </c>
      <c r="D52" s="39" t="s">
        <v>64</v>
      </c>
      <c r="E52" s="39" t="s">
        <v>64</v>
      </c>
    </row>
    <row r="53" ht="20" customHeight="1" spans="1:5" x14ac:dyDescent="0.25">
      <c r="A53" s="14" t="s">
        <v>64</v>
      </c>
      <c r="B53" s="18" t="s">
        <v>64</v>
      </c>
      <c r="C53" s="18" t="s">
        <v>64</v>
      </c>
      <c r="D53" s="38" t="s">
        <v>64</v>
      </c>
      <c r="E53" s="38" t="s">
        <v>64</v>
      </c>
    </row>
    <row r="54" ht="20" customHeight="1" spans="1:5" x14ac:dyDescent="0.25">
      <c r="A54" s="16" t="s">
        <v>64</v>
      </c>
      <c r="B54" s="17" t="s">
        <v>64</v>
      </c>
      <c r="C54" s="17" t="s">
        <v>64</v>
      </c>
      <c r="D54" s="39" t="s">
        <v>64</v>
      </c>
      <c r="E54" s="39" t="s">
        <v>64</v>
      </c>
    </row>
    <row r="55" ht="20" customHeight="1" spans="1:5" x14ac:dyDescent="0.25">
      <c r="A55" s="14" t="s">
        <v>64</v>
      </c>
      <c r="B55" s="18" t="s">
        <v>64</v>
      </c>
      <c r="C55" s="18" t="s">
        <v>64</v>
      </c>
      <c r="D55" s="38" t="s">
        <v>64</v>
      </c>
      <c r="E55" s="38" t="s">
        <v>64</v>
      </c>
    </row>
    <row r="56" ht="20" customHeight="1" spans="1:5" x14ac:dyDescent="0.25">
      <c r="A56" s="16" t="s">
        <v>64</v>
      </c>
      <c r="B56" s="17" t="s">
        <v>64</v>
      </c>
      <c r="C56" s="17" t="s">
        <v>64</v>
      </c>
      <c r="D56" s="39" t="s">
        <v>64</v>
      </c>
      <c r="E56" s="39" t="s">
        <v>64</v>
      </c>
    </row>
    <row r="57" ht="20" customHeight="1" spans="1:5" x14ac:dyDescent="0.25">
      <c r="A57" s="14" t="s">
        <v>64</v>
      </c>
      <c r="B57" s="18" t="s">
        <v>64</v>
      </c>
      <c r="C57" s="18" t="s">
        <v>64</v>
      </c>
      <c r="D57" s="38" t="s">
        <v>64</v>
      </c>
      <c r="E57" s="38" t="s">
        <v>64</v>
      </c>
    </row>
    <row r="58" ht="20" customHeight="1" spans="1:5" x14ac:dyDescent="0.25">
      <c r="A58" s="16" t="s">
        <v>64</v>
      </c>
      <c r="B58" s="17" t="s">
        <v>64</v>
      </c>
      <c r="C58" s="17" t="s">
        <v>64</v>
      </c>
      <c r="D58" s="39" t="s">
        <v>64</v>
      </c>
      <c r="E58" s="39" t="s">
        <v>64</v>
      </c>
    </row>
    <row r="59" ht="20" customHeight="1" spans="1:5" x14ac:dyDescent="0.25">
      <c r="A59" s="14" t="s">
        <v>64</v>
      </c>
      <c r="B59" s="18" t="s">
        <v>64</v>
      </c>
      <c r="C59" s="18" t="s">
        <v>64</v>
      </c>
      <c r="D59" s="38" t="s">
        <v>64</v>
      </c>
      <c r="E59" s="38" t="s">
        <v>64</v>
      </c>
    </row>
    <row r="60" ht="20" customHeight="1" spans="1:5" x14ac:dyDescent="0.25">
      <c r="A60" s="16" t="s">
        <v>64</v>
      </c>
      <c r="B60" s="17" t="s">
        <v>64</v>
      </c>
      <c r="C60" s="17" t="s">
        <v>64</v>
      </c>
      <c r="D60" s="39" t="s">
        <v>64</v>
      </c>
      <c r="E60" s="39" t="s">
        <v>64</v>
      </c>
    </row>
    <row r="61" ht="20" customHeight="1" spans="1:5" x14ac:dyDescent="0.25">
      <c r="A61" s="14" t="s">
        <v>64</v>
      </c>
      <c r="B61" s="18" t="s">
        <v>64</v>
      </c>
      <c r="C61" s="18" t="s">
        <v>64</v>
      </c>
      <c r="D61" s="38" t="s">
        <v>64</v>
      </c>
      <c r="E61" s="38" t="s">
        <v>64</v>
      </c>
    </row>
    <row r="62" ht="20" customHeight="1" spans="1:5" x14ac:dyDescent="0.25">
      <c r="A62" s="16" t="s">
        <v>64</v>
      </c>
      <c r="B62" s="17" t="s">
        <v>64</v>
      </c>
      <c r="C62" s="17" t="s">
        <v>64</v>
      </c>
      <c r="D62" s="39" t="s">
        <v>64</v>
      </c>
      <c r="E62" s="39" t="s">
        <v>64</v>
      </c>
    </row>
    <row r="63" ht="20" customHeight="1" spans="1:5" x14ac:dyDescent="0.25">
      <c r="A63" s="14" t="s">
        <v>64</v>
      </c>
      <c r="B63" s="18" t="s">
        <v>64</v>
      </c>
      <c r="C63" s="18" t="s">
        <v>64</v>
      </c>
      <c r="D63" s="38" t="s">
        <v>64</v>
      </c>
      <c r="E63" s="38" t="s">
        <v>64</v>
      </c>
    </row>
    <row r="64" ht="20" customHeight="1" spans="1:5" x14ac:dyDescent="0.25">
      <c r="A64" s="16" t="s">
        <v>64</v>
      </c>
      <c r="B64" s="17" t="s">
        <v>64</v>
      </c>
      <c r="C64" s="17" t="s">
        <v>64</v>
      </c>
      <c r="D64" s="39" t="s">
        <v>64</v>
      </c>
      <c r="E64" s="39" t="s">
        <v>64</v>
      </c>
    </row>
    <row r="65" ht="20" customHeight="1" spans="1:5" x14ac:dyDescent="0.25">
      <c r="A65" s="14" t="s">
        <v>64</v>
      </c>
      <c r="B65" s="18" t="s">
        <v>64</v>
      </c>
      <c r="C65" s="18" t="s">
        <v>64</v>
      </c>
      <c r="D65" s="38" t="s">
        <v>64</v>
      </c>
      <c r="E65" s="38" t="s">
        <v>64</v>
      </c>
    </row>
    <row r="66" ht="20" customHeight="1" spans="1:5" x14ac:dyDescent="0.25">
      <c r="A66" s="16" t="s">
        <v>64</v>
      </c>
      <c r="B66" s="17" t="s">
        <v>64</v>
      </c>
      <c r="C66" s="17" t="s">
        <v>64</v>
      </c>
      <c r="D66" s="39" t="s">
        <v>64</v>
      </c>
      <c r="E66" s="39" t="s">
        <v>64</v>
      </c>
    </row>
    <row r="67" ht="20" customHeight="1" spans="1:5" x14ac:dyDescent="0.25">
      <c r="A67" s="14" t="s">
        <v>64</v>
      </c>
      <c r="B67" s="18" t="s">
        <v>64</v>
      </c>
      <c r="C67" s="18" t="s">
        <v>64</v>
      </c>
      <c r="D67" s="38" t="s">
        <v>64</v>
      </c>
      <c r="E67" s="38" t="s">
        <v>64</v>
      </c>
    </row>
    <row r="68" ht="20" customHeight="1" spans="1:5" x14ac:dyDescent="0.25">
      <c r="A68" s="16" t="s">
        <v>64</v>
      </c>
      <c r="B68" s="17" t="s">
        <v>64</v>
      </c>
      <c r="C68" s="17" t="s">
        <v>64</v>
      </c>
      <c r="D68" s="39" t="s">
        <v>64</v>
      </c>
      <c r="E68" s="39" t="s">
        <v>64</v>
      </c>
    </row>
    <row r="69" ht="20" customHeight="1" spans="1:5" x14ac:dyDescent="0.25">
      <c r="A69" s="14" t="s">
        <v>64</v>
      </c>
      <c r="B69" s="18" t="s">
        <v>64</v>
      </c>
      <c r="C69" s="18" t="s">
        <v>64</v>
      </c>
      <c r="D69" s="38" t="s">
        <v>64</v>
      </c>
      <c r="E69" s="38" t="s">
        <v>64</v>
      </c>
    </row>
    <row r="70" ht="20" customHeight="1" spans="1:5" x14ac:dyDescent="0.25">
      <c r="A70" s="16" t="s">
        <v>64</v>
      </c>
      <c r="B70" s="17" t="s">
        <v>64</v>
      </c>
      <c r="C70" s="17" t="s">
        <v>64</v>
      </c>
      <c r="D70" s="39" t="s">
        <v>64</v>
      </c>
      <c r="E70" s="39" t="s">
        <v>64</v>
      </c>
    </row>
    <row r="71" ht="20" customHeight="1" spans="1:5" x14ac:dyDescent="0.25">
      <c r="A71" s="14" t="s">
        <v>64</v>
      </c>
      <c r="B71" s="18" t="s">
        <v>64</v>
      </c>
      <c r="C71" s="18" t="s">
        <v>64</v>
      </c>
      <c r="D71" s="38" t="s">
        <v>64</v>
      </c>
      <c r="E71" s="38" t="s">
        <v>64</v>
      </c>
    </row>
    <row r="72" ht="20" customHeight="1" spans="1:5" x14ac:dyDescent="0.25">
      <c r="A72" s="16" t="s">
        <v>64</v>
      </c>
      <c r="B72" s="17" t="s">
        <v>64</v>
      </c>
      <c r="C72" s="17" t="s">
        <v>64</v>
      </c>
      <c r="D72" s="39" t="s">
        <v>64</v>
      </c>
      <c r="E72" s="39" t="s">
        <v>64</v>
      </c>
    </row>
    <row r="73" ht="20" customHeight="1" spans="1:5" x14ac:dyDescent="0.25">
      <c r="A73" s="14" t="s">
        <v>64</v>
      </c>
      <c r="B73" s="18" t="s">
        <v>64</v>
      </c>
      <c r="C73" s="18" t="s">
        <v>64</v>
      </c>
      <c r="D73" s="38" t="s">
        <v>64</v>
      </c>
      <c r="E73" s="38" t="s">
        <v>64</v>
      </c>
    </row>
    <row r="74" ht="20" customHeight="1" spans="1:5" x14ac:dyDescent="0.25">
      <c r="A74" s="16" t="s">
        <v>64</v>
      </c>
      <c r="B74" s="17" t="s">
        <v>64</v>
      </c>
      <c r="C74" s="17" t="s">
        <v>64</v>
      </c>
      <c r="D74" s="39" t="s">
        <v>64</v>
      </c>
      <c r="E74" s="39" t="s">
        <v>64</v>
      </c>
    </row>
    <row r="75" ht="20" customHeight="1" spans="1:5" x14ac:dyDescent="0.25">
      <c r="A75" s="14" t="s">
        <v>64</v>
      </c>
      <c r="B75" s="18" t="s">
        <v>64</v>
      </c>
      <c r="C75" s="18" t="s">
        <v>64</v>
      </c>
      <c r="D75" s="38" t="s">
        <v>64</v>
      </c>
      <c r="E75" s="38" t="s">
        <v>64</v>
      </c>
    </row>
    <row r="76" ht="20" customHeight="1" spans="1:5" x14ac:dyDescent="0.25">
      <c r="A76" s="16" t="s">
        <v>64</v>
      </c>
      <c r="B76" s="17" t="s">
        <v>64</v>
      </c>
      <c r="C76" s="17" t="s">
        <v>64</v>
      </c>
      <c r="D76" s="39" t="s">
        <v>64</v>
      </c>
      <c r="E76" s="39" t="s">
        <v>64</v>
      </c>
    </row>
    <row r="77" ht="20" customHeight="1" spans="1:5" x14ac:dyDescent="0.25">
      <c r="A77" s="14" t="s">
        <v>64</v>
      </c>
      <c r="B77" s="18" t="s">
        <v>64</v>
      </c>
      <c r="C77" s="18" t="s">
        <v>64</v>
      </c>
      <c r="D77" s="38" t="s">
        <v>64</v>
      </c>
      <c r="E77" s="38" t="s">
        <v>64</v>
      </c>
    </row>
    <row r="78" ht="20" customHeight="1" spans="1:5" x14ac:dyDescent="0.25">
      <c r="A78" s="16" t="s">
        <v>64</v>
      </c>
      <c r="B78" s="17" t="s">
        <v>64</v>
      </c>
      <c r="C78" s="17" t="s">
        <v>64</v>
      </c>
      <c r="D78" s="39" t="s">
        <v>64</v>
      </c>
      <c r="E78" s="39" t="s">
        <v>64</v>
      </c>
    </row>
    <row r="79" ht="20" customHeight="1" spans="1:5" x14ac:dyDescent="0.25">
      <c r="A79" s="14" t="s">
        <v>64</v>
      </c>
      <c r="B79" s="18" t="s">
        <v>64</v>
      </c>
      <c r="C79" s="18" t="s">
        <v>64</v>
      </c>
      <c r="D79" s="38" t="s">
        <v>64</v>
      </c>
      <c r="E79" s="38" t="s">
        <v>64</v>
      </c>
    </row>
    <row r="80" ht="20" customHeight="1" spans="1:5" x14ac:dyDescent="0.25">
      <c r="A80" s="16" t="s">
        <v>64</v>
      </c>
      <c r="B80" s="17" t="s">
        <v>64</v>
      </c>
      <c r="C80" s="17" t="s">
        <v>64</v>
      </c>
      <c r="D80" s="39" t="s">
        <v>64</v>
      </c>
      <c r="E80" s="39" t="s">
        <v>64</v>
      </c>
    </row>
    <row r="81" ht="20" customHeight="1" spans="1:5" x14ac:dyDescent="0.25">
      <c r="A81" s="14" t="s">
        <v>64</v>
      </c>
      <c r="B81" s="18" t="s">
        <v>64</v>
      </c>
      <c r="C81" s="18" t="s">
        <v>64</v>
      </c>
      <c r="D81" s="38" t="s">
        <v>64</v>
      </c>
      <c r="E81" s="38" t="s">
        <v>64</v>
      </c>
    </row>
    <row r="82" ht="20" customHeight="1" spans="1:5" x14ac:dyDescent="0.25">
      <c r="A82" s="16" t="s">
        <v>64</v>
      </c>
      <c r="B82" s="17" t="s">
        <v>64</v>
      </c>
      <c r="C82" s="17" t="s">
        <v>64</v>
      </c>
      <c r="D82" s="39" t="s">
        <v>64</v>
      </c>
      <c r="E82" s="39" t="s">
        <v>64</v>
      </c>
    </row>
    <row r="83" ht="20" customHeight="1" spans="1:5" x14ac:dyDescent="0.25">
      <c r="A83" s="14" t="s">
        <v>64</v>
      </c>
      <c r="B83" s="18" t="s">
        <v>64</v>
      </c>
      <c r="C83" s="18" t="s">
        <v>64</v>
      </c>
      <c r="D83" s="38" t="s">
        <v>64</v>
      </c>
      <c r="E83" s="38" t="s">
        <v>64</v>
      </c>
    </row>
    <row r="84" ht="20" customHeight="1" spans="1:5" x14ac:dyDescent="0.25">
      <c r="A84" s="16" t="s">
        <v>64</v>
      </c>
      <c r="B84" s="17" t="s">
        <v>64</v>
      </c>
      <c r="C84" s="17" t="s">
        <v>64</v>
      </c>
      <c r="D84" s="39" t="s">
        <v>64</v>
      </c>
      <c r="E84" s="39" t="s">
        <v>64</v>
      </c>
    </row>
    <row r="85" ht="20" customHeight="1" spans="1:5" x14ac:dyDescent="0.25">
      <c r="A85" s="14" t="s">
        <v>64</v>
      </c>
      <c r="B85" s="18" t="s">
        <v>64</v>
      </c>
      <c r="C85" s="18" t="s">
        <v>64</v>
      </c>
      <c r="D85" s="38" t="s">
        <v>64</v>
      </c>
      <c r="E85" s="38" t="s">
        <v>64</v>
      </c>
    </row>
    <row r="86" ht="20" customHeight="1" spans="1:5" x14ac:dyDescent="0.25">
      <c r="A86" s="16" t="s">
        <v>64</v>
      </c>
      <c r="B86" s="17" t="s">
        <v>64</v>
      </c>
      <c r="C86" s="17" t="s">
        <v>64</v>
      </c>
      <c r="D86" s="39" t="s">
        <v>64</v>
      </c>
      <c r="E86" s="39" t="s">
        <v>64</v>
      </c>
    </row>
    <row r="87" ht="20" customHeight="1" spans="1:5" x14ac:dyDescent="0.25">
      <c r="A87" s="14" t="s">
        <v>64</v>
      </c>
      <c r="B87" s="18" t="s">
        <v>64</v>
      </c>
      <c r="C87" s="18" t="s">
        <v>64</v>
      </c>
      <c r="D87" s="38" t="s">
        <v>64</v>
      </c>
      <c r="E87" s="38" t="s">
        <v>64</v>
      </c>
    </row>
    <row r="88" ht="20" customHeight="1" spans="1:5" x14ac:dyDescent="0.25">
      <c r="A88" s="16" t="s">
        <v>64</v>
      </c>
      <c r="B88" s="17" t="s">
        <v>64</v>
      </c>
      <c r="C88" s="17" t="s">
        <v>64</v>
      </c>
      <c r="D88" s="39" t="s">
        <v>64</v>
      </c>
      <c r="E88" s="39" t="s">
        <v>64</v>
      </c>
    </row>
    <row r="89" ht="20" customHeight="1" spans="1:5" x14ac:dyDescent="0.25">
      <c r="A89" s="14" t="s">
        <v>64</v>
      </c>
      <c r="B89" s="18" t="s">
        <v>64</v>
      </c>
      <c r="C89" s="18" t="s">
        <v>64</v>
      </c>
      <c r="D89" s="38" t="s">
        <v>64</v>
      </c>
      <c r="E89" s="38" t="s">
        <v>64</v>
      </c>
    </row>
    <row r="90" ht="20" customHeight="1" spans="1:5" x14ac:dyDescent="0.25">
      <c r="A90" s="16" t="s">
        <v>64</v>
      </c>
      <c r="B90" s="17" t="s">
        <v>64</v>
      </c>
      <c r="C90" s="17" t="s">
        <v>64</v>
      </c>
      <c r="D90" s="39" t="s">
        <v>64</v>
      </c>
      <c r="E90" s="39" t="s">
        <v>64</v>
      </c>
    </row>
    <row r="91" ht="20" customHeight="1" spans="1:5" x14ac:dyDescent="0.25">
      <c r="A91" s="14" t="s">
        <v>64</v>
      </c>
      <c r="B91" s="18" t="s">
        <v>64</v>
      </c>
      <c r="C91" s="18" t="s">
        <v>64</v>
      </c>
      <c r="D91" s="38" t="s">
        <v>64</v>
      </c>
      <c r="E91" s="38" t="s">
        <v>64</v>
      </c>
    </row>
    <row r="92" ht="20" customHeight="1" spans="1:5" x14ac:dyDescent="0.25">
      <c r="A92" s="16" t="s">
        <v>64</v>
      </c>
      <c r="B92" s="17" t="s">
        <v>64</v>
      </c>
      <c r="C92" s="17" t="s">
        <v>64</v>
      </c>
      <c r="D92" s="39" t="s">
        <v>64</v>
      </c>
      <c r="E92" s="39" t="s">
        <v>64</v>
      </c>
    </row>
    <row r="93" ht="20" customHeight="1" spans="1:5" x14ac:dyDescent="0.25">
      <c r="A93" s="14" t="s">
        <v>64</v>
      </c>
      <c r="B93" s="18" t="s">
        <v>64</v>
      </c>
      <c r="C93" s="18" t="s">
        <v>64</v>
      </c>
      <c r="D93" s="38" t="s">
        <v>64</v>
      </c>
      <c r="E93" s="38" t="s">
        <v>64</v>
      </c>
    </row>
    <row r="94" ht="20" customHeight="1" spans="1:5" x14ac:dyDescent="0.25">
      <c r="A94" s="16" t="s">
        <v>64</v>
      </c>
      <c r="B94" s="17" t="s">
        <v>64</v>
      </c>
      <c r="C94" s="17" t="s">
        <v>64</v>
      </c>
      <c r="D94" s="39" t="s">
        <v>64</v>
      </c>
      <c r="E94" s="39" t="s">
        <v>64</v>
      </c>
    </row>
    <row r="95" ht="20" customHeight="1" spans="1:5" x14ac:dyDescent="0.25">
      <c r="A95" s="14" t="s">
        <v>64</v>
      </c>
      <c r="B95" s="18" t="s">
        <v>64</v>
      </c>
      <c r="C95" s="18" t="s">
        <v>64</v>
      </c>
      <c r="D95" s="38" t="s">
        <v>64</v>
      </c>
      <c r="E95" s="38" t="s">
        <v>64</v>
      </c>
    </row>
    <row r="96" ht="20" customHeight="1" spans="1:5" x14ac:dyDescent="0.25">
      <c r="A96" s="16" t="s">
        <v>64</v>
      </c>
      <c r="B96" s="17" t="s">
        <v>64</v>
      </c>
      <c r="C96" s="17" t="s">
        <v>64</v>
      </c>
      <c r="D96" s="39" t="s">
        <v>64</v>
      </c>
      <c r="E96" s="39" t="s">
        <v>64</v>
      </c>
    </row>
    <row r="97" ht="20" customHeight="1" spans="1:5" x14ac:dyDescent="0.25">
      <c r="A97" s="14" t="s">
        <v>64</v>
      </c>
      <c r="B97" s="18" t="s">
        <v>64</v>
      </c>
      <c r="C97" s="18" t="s">
        <v>64</v>
      </c>
      <c r="D97" s="38" t="s">
        <v>64</v>
      </c>
      <c r="E97" s="38" t="s">
        <v>64</v>
      </c>
    </row>
    <row r="98" ht="20" customHeight="1" spans="1:5" x14ac:dyDescent="0.25">
      <c r="A98" s="16" t="s">
        <v>64</v>
      </c>
      <c r="B98" s="17" t="s">
        <v>64</v>
      </c>
      <c r="C98" s="17" t="s">
        <v>64</v>
      </c>
      <c r="D98" s="39" t="s">
        <v>64</v>
      </c>
      <c r="E98" s="39" t="s">
        <v>64</v>
      </c>
    </row>
    <row r="99" ht="20" customHeight="1" spans="1:5" x14ac:dyDescent="0.25">
      <c r="A99" s="14" t="s">
        <v>64</v>
      </c>
      <c r="B99" s="18" t="s">
        <v>64</v>
      </c>
      <c r="C99" s="18" t="s">
        <v>64</v>
      </c>
      <c r="D99" s="38" t="s">
        <v>64</v>
      </c>
      <c r="E99" s="38" t="s">
        <v>64</v>
      </c>
    </row>
    <row r="100" ht="20" customHeight="1" spans="1:5" x14ac:dyDescent="0.25">
      <c r="A100" s="16" t="s">
        <v>64</v>
      </c>
      <c r="B100" s="17" t="s">
        <v>64</v>
      </c>
      <c r="C100" s="17" t="s">
        <v>64</v>
      </c>
      <c r="D100" s="39" t="s">
        <v>64</v>
      </c>
      <c r="E100" s="39" t="s">
        <v>64</v>
      </c>
    </row>
    <row r="101" ht="20" customHeight="1" spans="1:5" x14ac:dyDescent="0.25">
      <c r="A101" s="14" t="s">
        <v>64</v>
      </c>
      <c r="B101" s="18" t="s">
        <v>64</v>
      </c>
      <c r="C101" s="18" t="s">
        <v>64</v>
      </c>
      <c r="D101" s="38" t="s">
        <v>64</v>
      </c>
      <c r="E101" s="38" t="s">
        <v>64</v>
      </c>
    </row>
    <row r="102" ht="20" customHeight="1" spans="1:5" x14ac:dyDescent="0.25">
      <c r="A102" s="16" t="s">
        <v>64</v>
      </c>
      <c r="B102" s="17" t="s">
        <v>64</v>
      </c>
      <c r="C102" s="17" t="s">
        <v>64</v>
      </c>
      <c r="D102" s="39" t="s">
        <v>64</v>
      </c>
      <c r="E102" s="39" t="s">
        <v>64</v>
      </c>
    </row>
    <row r="103" ht="20" customHeight="1" spans="1:5" x14ac:dyDescent="0.25">
      <c r="A103" s="14" t="s">
        <v>64</v>
      </c>
      <c r="B103" s="18" t="s">
        <v>64</v>
      </c>
      <c r="C103" s="18" t="s">
        <v>64</v>
      </c>
      <c r="D103" s="38" t="s">
        <v>64</v>
      </c>
      <c r="E103" s="38" t="s">
        <v>64</v>
      </c>
    </row>
    <row r="104" ht="20" customHeight="1" spans="1:5" x14ac:dyDescent="0.25">
      <c r="A104" s="16" t="s">
        <v>64</v>
      </c>
      <c r="B104" s="17" t="s">
        <v>64</v>
      </c>
      <c r="C104" s="17" t="s">
        <v>64</v>
      </c>
      <c r="D104" s="39" t="s">
        <v>64</v>
      </c>
      <c r="E104" s="39" t="s">
        <v>64</v>
      </c>
    </row>
    <row r="105" ht="20" customHeight="1" spans="1:5" x14ac:dyDescent="0.25">
      <c r="A105" s="14" t="s">
        <v>64</v>
      </c>
      <c r="B105" s="18" t="s">
        <v>64</v>
      </c>
      <c r="C105" s="18" t="s">
        <v>64</v>
      </c>
      <c r="D105" s="38" t="s">
        <v>64</v>
      </c>
      <c r="E105" s="38" t="s">
        <v>64</v>
      </c>
    </row>
    <row r="106" ht="20" customHeight="1" spans="1:5" x14ac:dyDescent="0.25">
      <c r="A106" s="16" t="s">
        <v>64</v>
      </c>
      <c r="B106" s="17" t="s">
        <v>64</v>
      </c>
      <c r="C106" s="17" t="s">
        <v>64</v>
      </c>
      <c r="D106" s="39" t="s">
        <v>64</v>
      </c>
      <c r="E106" s="39" t="s">
        <v>64</v>
      </c>
    </row>
    <row r="107" ht="20" customHeight="1" spans="1:5" x14ac:dyDescent="0.25">
      <c r="A107" s="14" t="s">
        <v>64</v>
      </c>
      <c r="B107" s="18" t="s">
        <v>64</v>
      </c>
      <c r="C107" s="18" t="s">
        <v>64</v>
      </c>
      <c r="D107" s="38" t="s">
        <v>64</v>
      </c>
      <c r="E107" s="38" t="s">
        <v>64</v>
      </c>
    </row>
    <row r="108" ht="20" customHeight="1" spans="1:5" x14ac:dyDescent="0.25">
      <c r="A108" s="16" t="s">
        <v>64</v>
      </c>
      <c r="B108" s="17" t="s">
        <v>64</v>
      </c>
      <c r="C108" s="17" t="s">
        <v>64</v>
      </c>
      <c r="D108" s="39" t="s">
        <v>64</v>
      </c>
      <c r="E108" s="39" t="s">
        <v>64</v>
      </c>
    </row>
    <row r="109" ht="20" customHeight="1" spans="1:5" x14ac:dyDescent="0.25">
      <c r="A109" s="14" t="s">
        <v>64</v>
      </c>
      <c r="B109" s="18" t="s">
        <v>64</v>
      </c>
      <c r="C109" s="18" t="s">
        <v>64</v>
      </c>
      <c r="D109" s="38" t="s">
        <v>64</v>
      </c>
      <c r="E109" s="38" t="s">
        <v>64</v>
      </c>
    </row>
    <row r="110" ht="20" customHeight="1" spans="1:5" x14ac:dyDescent="0.25">
      <c r="A110" s="16" t="s">
        <v>64</v>
      </c>
      <c r="B110" s="17" t="s">
        <v>64</v>
      </c>
      <c r="C110" s="17" t="s">
        <v>64</v>
      </c>
      <c r="D110" s="39" t="s">
        <v>64</v>
      </c>
      <c r="E110" s="39" t="s">
        <v>64</v>
      </c>
    </row>
    <row r="111" ht="20" customHeight="1" spans="1:5" x14ac:dyDescent="0.25">
      <c r="A111" s="14" t="s">
        <v>64</v>
      </c>
      <c r="B111" s="18" t="s">
        <v>64</v>
      </c>
      <c r="C111" s="18" t="s">
        <v>64</v>
      </c>
      <c r="D111" s="38" t="s">
        <v>64</v>
      </c>
      <c r="E111" s="38" t="s">
        <v>64</v>
      </c>
    </row>
    <row r="112" ht="20" customHeight="1" spans="1:5" x14ac:dyDescent="0.25">
      <c r="A112" s="16" t="s">
        <v>64</v>
      </c>
      <c r="B112" s="17" t="s">
        <v>64</v>
      </c>
      <c r="C112" s="17" t="s">
        <v>64</v>
      </c>
      <c r="D112" s="39" t="s">
        <v>64</v>
      </c>
      <c r="E112" s="39" t="s">
        <v>64</v>
      </c>
    </row>
    <row r="113" ht="20" customHeight="1" spans="1:5" x14ac:dyDescent="0.25">
      <c r="A113" s="14" t="s">
        <v>64</v>
      </c>
      <c r="B113" s="18" t="s">
        <v>64</v>
      </c>
      <c r="C113" s="18" t="s">
        <v>64</v>
      </c>
      <c r="D113" s="38" t="s">
        <v>64</v>
      </c>
      <c r="E113" s="38" t="s">
        <v>64</v>
      </c>
    </row>
    <row r="114" ht="20" customHeight="1" spans="1:5" x14ac:dyDescent="0.25">
      <c r="A114" s="16" t="s">
        <v>64</v>
      </c>
      <c r="B114" s="17" t="s">
        <v>64</v>
      </c>
      <c r="C114" s="17" t="s">
        <v>64</v>
      </c>
      <c r="D114" s="39" t="s">
        <v>64</v>
      </c>
      <c r="E114" s="39" t="s">
        <v>64</v>
      </c>
    </row>
    <row r="115" ht="20" customHeight="1" spans="1:5" x14ac:dyDescent="0.25">
      <c r="A115" s="14" t="s">
        <v>64</v>
      </c>
      <c r="B115" s="18" t="s">
        <v>64</v>
      </c>
      <c r="C115" s="18" t="s">
        <v>64</v>
      </c>
      <c r="D115" s="38" t="s">
        <v>64</v>
      </c>
      <c r="E115" s="38" t="s">
        <v>64</v>
      </c>
    </row>
    <row r="116" ht="20" customHeight="1" spans="1:5" x14ac:dyDescent="0.25">
      <c r="A116" s="16" t="s">
        <v>64</v>
      </c>
      <c r="B116" s="17" t="s">
        <v>64</v>
      </c>
      <c r="C116" s="17" t="s">
        <v>64</v>
      </c>
      <c r="D116" s="39" t="s">
        <v>64</v>
      </c>
      <c r="E116" s="39" t="s">
        <v>64</v>
      </c>
    </row>
    <row r="117" ht="20" customHeight="1" spans="1:5" x14ac:dyDescent="0.25">
      <c r="A117" s="14" t="s">
        <v>64</v>
      </c>
      <c r="B117" s="18" t="s">
        <v>64</v>
      </c>
      <c r="C117" s="18" t="s">
        <v>64</v>
      </c>
      <c r="D117" s="38" t="s">
        <v>64</v>
      </c>
      <c r="E117" s="38" t="s">
        <v>64</v>
      </c>
    </row>
    <row r="118" ht="20" customHeight="1" spans="1:5" x14ac:dyDescent="0.25">
      <c r="A118" s="16" t="s">
        <v>64</v>
      </c>
      <c r="B118" s="17" t="s">
        <v>64</v>
      </c>
      <c r="C118" s="17" t="s">
        <v>64</v>
      </c>
      <c r="D118" s="39" t="s">
        <v>64</v>
      </c>
      <c r="E118" s="39" t="s">
        <v>64</v>
      </c>
    </row>
    <row r="119" ht="20" customHeight="1" spans="1:5" x14ac:dyDescent="0.25">
      <c r="A119" s="14" t="s">
        <v>64</v>
      </c>
      <c r="B119" s="18" t="s">
        <v>64</v>
      </c>
      <c r="C119" s="18" t="s">
        <v>64</v>
      </c>
      <c r="D119" s="38" t="s">
        <v>64</v>
      </c>
      <c r="E119" s="38" t="s">
        <v>64</v>
      </c>
    </row>
    <row r="120" ht="20" customHeight="1" spans="1:5" x14ac:dyDescent="0.25">
      <c r="A120" s="16" t="s">
        <v>64</v>
      </c>
      <c r="B120" s="17" t="s">
        <v>64</v>
      </c>
      <c r="C120" s="17" t="s">
        <v>64</v>
      </c>
      <c r="D120" s="39" t="s">
        <v>64</v>
      </c>
      <c r="E120" s="39" t="s">
        <v>64</v>
      </c>
    </row>
    <row r="121" ht="20" customHeight="1" spans="1:5" x14ac:dyDescent="0.25">
      <c r="A121" s="14" t="s">
        <v>64</v>
      </c>
      <c r="B121" s="18" t="s">
        <v>64</v>
      </c>
      <c r="C121" s="18" t="s">
        <v>64</v>
      </c>
      <c r="D121" s="38" t="s">
        <v>64</v>
      </c>
      <c r="E121" s="38" t="s">
        <v>64</v>
      </c>
    </row>
    <row r="122" ht="20" customHeight="1" spans="1:5" x14ac:dyDescent="0.25">
      <c r="A122" s="16" t="s">
        <v>64</v>
      </c>
      <c r="B122" s="17" t="s">
        <v>64</v>
      </c>
      <c r="C122" s="17" t="s">
        <v>64</v>
      </c>
      <c r="D122" s="39" t="s">
        <v>64</v>
      </c>
      <c r="E122" s="39" t="s">
        <v>64</v>
      </c>
    </row>
    <row r="123" ht="10" customHeight="1" x14ac:dyDescent="0.25"/>
    <row r="124" ht="6" customHeight="1" x14ac:dyDescent="0.25"/>
    <row r="125" ht="20" customHeight="1" spans="1:5" x14ac:dyDescent="0.25">
      <c r="A125" s="22" t="s">
        <v>35</v>
      </c>
      <c r="B125" s="22"/>
      <c r="C125" s="22"/>
      <c r="D125" s="22"/>
      <c r="E125" s="22"/>
    </row>
    <row r="126" ht="20" customHeight="1" spans="1:5" x14ac:dyDescent="0.25">
      <c r="A126" s="23" t="s">
        <v>36</v>
      </c>
      <c r="B126" s="23"/>
      <c r="C126" s="23"/>
      <c r="D126" s="23"/>
      <c r="E126" s="23"/>
    </row>
  </sheetData>
  <sheetProtection sheet="1"/>
  <mergeCells count="3">
    <mergeCell ref="A1:E1"/>
    <mergeCell ref="A125:E125"/>
    <mergeCell ref="A126:E126"/>
  </mergeCells>
  <hyperlinks>
    <hyperlink ref="A126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41" t="s">
        <v>73</v>
      </c>
    </row>
    <row r="2" ht="20" customHeight="1" spans="2:2" x14ac:dyDescent="0.25">
      <c r="B2" s="42" t="s">
        <v>74</v>
      </c>
    </row>
    <row r="3" ht="16" customHeight="1" x14ac:dyDescent="0.25"/>
    <row r="4" ht="28" customHeight="1" spans="1:2" x14ac:dyDescent="0.25">
      <c r="A4" s="43" t="s">
        <v>75</v>
      </c>
      <c r="B4" s="11"/>
    </row>
    <row r="6" ht="24" customHeight="1" spans="2:2" x14ac:dyDescent="0.25">
      <c r="B6" s="44" t="s">
        <v>76</v>
      </c>
    </row>
    <row r="7" ht="24" customHeight="1" spans="2:2" x14ac:dyDescent="0.25">
      <c r="B7" s="44" t="s">
        <v>77</v>
      </c>
    </row>
    <row r="8" ht="24" customHeight="1" spans="2:2" x14ac:dyDescent="0.25">
      <c r="B8" s="44" t="s">
        <v>78</v>
      </c>
    </row>
    <row r="9" ht="24" customHeight="1" spans="2:2" x14ac:dyDescent="0.25">
      <c r="B9" s="44" t="s">
        <v>79</v>
      </c>
    </row>
    <row r="10" ht="24" customHeight="1" spans="2:2" x14ac:dyDescent="0.25">
      <c r="B10" s="44" t="s">
        <v>80</v>
      </c>
    </row>
    <row r="11" ht="12" customHeight="1" x14ac:dyDescent="0.25"/>
    <row r="12" ht="28" customHeight="1" spans="1:2" x14ac:dyDescent="0.25">
      <c r="A12" s="43" t="s">
        <v>81</v>
      </c>
      <c r="B12" s="11"/>
    </row>
    <row r="14" ht="24" customHeight="1" spans="2:2" x14ac:dyDescent="0.25">
      <c r="B14" s="44" t="s">
        <v>82</v>
      </c>
    </row>
    <row r="15" ht="24" customHeight="1" spans="2:2" x14ac:dyDescent="0.25">
      <c r="B15" s="44" t="s">
        <v>83</v>
      </c>
    </row>
    <row r="16" ht="24" customHeight="1" spans="2:2" x14ac:dyDescent="0.25">
      <c r="B16" s="44" t="s">
        <v>84</v>
      </c>
    </row>
    <row r="17" ht="24" customHeight="1" spans="2:2" x14ac:dyDescent="0.25">
      <c r="B17" s="44" t="s">
        <v>85</v>
      </c>
    </row>
    <row r="18" ht="24" customHeight="1" spans="2:2" x14ac:dyDescent="0.25">
      <c r="B18" s="44" t="s">
        <v>86</v>
      </c>
    </row>
    <row r="19" ht="12" customHeight="1" x14ac:dyDescent="0.25"/>
    <row r="20" ht="28" customHeight="1" spans="1:2" x14ac:dyDescent="0.25">
      <c r="A20" s="43" t="s">
        <v>87</v>
      </c>
      <c r="B20" s="11"/>
    </row>
    <row r="22" ht="24" customHeight="1" spans="2:2" x14ac:dyDescent="0.25">
      <c r="B22" s="44" t="s">
        <v>88</v>
      </c>
    </row>
    <row r="23" ht="24" customHeight="1" spans="2:2" x14ac:dyDescent="0.25">
      <c r="B23" s="44" t="s">
        <v>89</v>
      </c>
    </row>
    <row r="24" ht="24" customHeight="1" spans="2:2" x14ac:dyDescent="0.25">
      <c r="B24" s="44" t="s">
        <v>90</v>
      </c>
    </row>
    <row r="25" ht="24" customHeight="1" spans="2:2" x14ac:dyDescent="0.25">
      <c r="B25" s="44" t="s">
        <v>91</v>
      </c>
    </row>
    <row r="26" ht="24" customHeight="1" spans="2:2" x14ac:dyDescent="0.25">
      <c r="B26" s="44" t="s">
        <v>92</v>
      </c>
    </row>
    <row r="27" ht="24" customHeight="1" spans="2:2" x14ac:dyDescent="0.25">
      <c r="B27" s="44" t="s">
        <v>93</v>
      </c>
    </row>
    <row r="28" ht="24" customHeight="1" spans="2:2" x14ac:dyDescent="0.25">
      <c r="B28" s="44" t="s">
        <v>94</v>
      </c>
    </row>
    <row r="29" ht="12" customHeight="1" x14ac:dyDescent="0.25"/>
    <row r="30" ht="28" customHeight="1" spans="1:2" x14ac:dyDescent="0.25">
      <c r="A30" s="43" t="s">
        <v>95</v>
      </c>
      <c r="B30" s="11"/>
    </row>
    <row r="32" ht="24" customHeight="1" spans="2:2" x14ac:dyDescent="0.25">
      <c r="B32" s="44" t="s">
        <v>96</v>
      </c>
    </row>
    <row r="33" ht="24" customHeight="1" spans="2:2" x14ac:dyDescent="0.25">
      <c r="B33" s="44" t="s">
        <v>97</v>
      </c>
    </row>
    <row r="34" ht="24" customHeight="1" spans="2:2" x14ac:dyDescent="0.25">
      <c r="B34" s="44" t="s">
        <v>98</v>
      </c>
    </row>
    <row r="35" ht="24" customHeight="1" spans="2:2" x14ac:dyDescent="0.25">
      <c r="B35" s="44" t="s">
        <v>99</v>
      </c>
    </row>
    <row r="36" ht="12" customHeight="1" x14ac:dyDescent="0.25"/>
    <row r="37" ht="28" customHeight="1" spans="1:2" x14ac:dyDescent="0.25">
      <c r="A37" s="43" t="s">
        <v>100</v>
      </c>
      <c r="B37" s="11"/>
    </row>
    <row r="39" ht="24" customHeight="1" spans="2:2" x14ac:dyDescent="0.25">
      <c r="B39" s="44" t="s">
        <v>101</v>
      </c>
    </row>
    <row r="40" ht="24" customHeight="1" spans="2:2" x14ac:dyDescent="0.25">
      <c r="B40" s="44" t="s">
        <v>102</v>
      </c>
    </row>
    <row r="41" ht="24" customHeight="1" spans="2:2" x14ac:dyDescent="0.25">
      <c r="B41" s="44" t="s">
        <v>103</v>
      </c>
    </row>
    <row r="42" ht="12" customHeight="1" x14ac:dyDescent="0.25"/>
    <row r="43" ht="28" customHeight="1" spans="1:2" x14ac:dyDescent="0.25">
      <c r="A43" s="43" t="s">
        <v>104</v>
      </c>
      <c r="B43" s="11"/>
    </row>
    <row r="45" ht="24" customHeight="1" spans="2:2" x14ac:dyDescent="0.25">
      <c r="B45" s="44" t="s">
        <v>105</v>
      </c>
    </row>
    <row r="46" ht="24" customHeight="1" spans="2:2" x14ac:dyDescent="0.25">
      <c r="B46" s="44" t="s">
        <v>106</v>
      </c>
    </row>
    <row r="47" ht="24" customHeight="1" spans="2:2" x14ac:dyDescent="0.25">
      <c r="B47" s="44" t="s">
        <v>107</v>
      </c>
    </row>
    <row r="48" ht="24" customHeight="1" spans="2:2" x14ac:dyDescent="0.25">
      <c r="B48" s="44" t="s">
        <v>108</v>
      </c>
    </row>
    <row r="49" ht="12" customHeight="1" x14ac:dyDescent="0.25"/>
    <row r="50" ht="28" customHeight="1" spans="1:2" x14ac:dyDescent="0.25">
      <c r="A50" s="43" t="s">
        <v>109</v>
      </c>
      <c r="B50" s="11"/>
    </row>
    <row r="52" ht="24" customHeight="1" spans="2:2" x14ac:dyDescent="0.25">
      <c r="B52" s="44" t="s">
        <v>110</v>
      </c>
    </row>
    <row r="53" ht="24" customHeight="1" spans="2:2" x14ac:dyDescent="0.25">
      <c r="B53" s="44" t="s">
        <v>111</v>
      </c>
    </row>
    <row r="54" ht="12" customHeight="1" x14ac:dyDescent="0.25"/>
    <row r="55" ht="6" customHeight="1" x14ac:dyDescent="0.25"/>
    <row r="56" ht="20" customHeight="1" spans="1:2" x14ac:dyDescent="0.25">
      <c r="A56" s="45" t="s">
        <v>35</v>
      </c>
      <c r="B56" s="45"/>
    </row>
    <row r="57" ht="20" customHeight="1" spans="1:2" x14ac:dyDescent="0.25">
      <c r="A57" s="46" t="s">
        <v>36</v>
      </c>
      <c r="B57" s="46"/>
    </row>
  </sheetData>
  <mergeCells count="2">
    <mergeCell ref="A56:B56"/>
    <mergeCell ref="A57:B57"/>
  </mergeCells>
  <hyperlinks>
    <hyperlink ref="A5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Debt Setup</vt:lpstr>
      <vt:lpstr>Payoff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Debt Payoff Calculator</dc:title>
  <dc:subject>Financial Template</dc:subject>
  <dc:description>Free Debt Payoff Calculator template by FinancialAha.com</dc:description>
  <cp:keywords>finance, template, spreadsheet, FinancialAha</cp:keywords>
  <cp:category>Finance</cp:category>
  <cp:lastModifiedBy>Unknown</cp:lastModifiedBy>
  <cp:lastPrinted>2026-04-01T18:00:15Z</cp:lastPrinted>
  <dcterms:created xsi:type="dcterms:W3CDTF">2026-04-01T18:00:15Z</dcterms:created>
  <dcterms:modified xsi:type="dcterms:W3CDTF">2026-04-01T18:00:15Z</dcterms:modified>
</cp:coreProperties>
</file>