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1.xml" ContentType="application/vnd.openxmlformats-officedocument.drawing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Dashboard" state="visible" r:id="rId4"/>
    <sheet sheetId="2" name="Monthly Budget" state="visible" r:id="rId5"/>
    <sheet sheetId="3" name="How to Use" state="visible" r:id="rId6"/>
  </sheets>
  <calcPr calcId="171027"/>
</workbook>
</file>

<file path=xl/sharedStrings.xml><?xml version="1.0" encoding="utf-8"?>
<sst xmlns="http://schemas.openxmlformats.org/spreadsheetml/2006/main" count="217" uniqueCount="142">
  <si>
    <t>Business Budget Overview</t>
  </si>
  <si>
    <t>Annual financial summary with monthly breakdown</t>
  </si>
  <si>
    <t>by FinancialAha.com</t>
  </si>
  <si>
    <t>ANNUAL REVENUE</t>
  </si>
  <si>
    <t>TOTAL EXPENSES</t>
  </si>
  <si>
    <t>NET INCOME</t>
  </si>
  <si>
    <t>total for 12 months</t>
  </si>
  <si>
    <t>COGS + OpEx + interest + tax</t>
  </si>
  <si>
    <t>after taxes and interest</t>
  </si>
  <si>
    <t>GROSS MARGIN</t>
  </si>
  <si>
    <t>OPERATING MARGIN</t>
  </si>
  <si>
    <t>NET MARGIN</t>
  </si>
  <si>
    <t>gross profit / revenue</t>
  </si>
  <si>
    <t>operating income / revenue</t>
  </si>
  <si>
    <t>net income / revenue</t>
  </si>
  <si>
    <t>MONTHLY REVENUE VS. EXPENSES</t>
  </si>
  <si>
    <t>ANNUAL EXPENSE BREAKDOWN</t>
  </si>
  <si>
    <t>Created with FinancialAha.com - Free financial tools and templates</t>
  </si>
  <si>
    <t>Get a premium spreadsheet from FinancialAha.com</t>
  </si>
  <si>
    <t/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</si>
  <si>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</si>
  <si>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</si>
  <si>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</si>
  <si>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</si>
  <si>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</si>
  <si>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</si>
  <si>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</si>
  <si>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</si>
  <si>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</si>
  <si>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</si>
  <si>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</si>
  <si>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</si>
  <si>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Revenue</t>
  </si>
  <si>
    <t>Expenses</t>
  </si>
  <si>
    <t>Materials</t>
  </si>
  <si>
    <t>Direct Labor</t>
  </si>
  <si>
    <t>Shipping/Freight</t>
  </si>
  <si>
    <t>Subcontractors</t>
  </si>
  <si>
    <t>Salaries</t>
  </si>
  <si>
    <t>Payroll Taxes</t>
  </si>
  <si>
    <t>Rent</t>
  </si>
  <si>
    <t>Marketing</t>
  </si>
  <si>
    <t>Other OpEx</t>
  </si>
  <si>
    <t>12-Month Business Budget</t>
  </si>
  <si>
    <t>Enter your monthly figures in the yellow cells. Totals and percentages update automatically.</t>
  </si>
  <si>
    <t>Tax Rate:</t>
  </si>
  <si>
    <t>(used in tax provision formula)</t>
  </si>
  <si>
    <t>REVENUE</t>
  </si>
  <si>
    <t>Category</t>
  </si>
  <si>
    <t>Annual Total</t>
  </si>
  <si>
    <t>% of Rev.</t>
  </si>
  <si>
    <t>Product Sales</t>
  </si>
  <si>
    <t>Service Revenue</t>
  </si>
  <si>
    <t>Other Income</t>
  </si>
  <si>
    <t>Total Revenue</t>
  </si>
  <si>
    <t>COST OF GOODS SOLD</t>
  </si>
  <si>
    <t>Shipping / Freight</t>
  </si>
  <si>
    <t>Total COGS</t>
  </si>
  <si>
    <t>Gross Profit</t>
  </si>
  <si>
    <t>Gross Margin %</t>
  </si>
  <si>
    <t>OPERATING EXPENSES</t>
  </si>
  <si>
    <t>General &amp; Administrative</t>
  </si>
  <si>
    <t>Rent / Lease</t>
  </si>
  <si>
    <t>Utilities</t>
  </si>
  <si>
    <t>Insurance</t>
  </si>
  <si>
    <t>Office Supplies</t>
  </si>
  <si>
    <t>Professional Services</t>
  </si>
  <si>
    <t>People &amp; Payroll</t>
  </si>
  <si>
    <t>Salaries &amp; Wages</t>
  </si>
  <si>
    <t>Payroll Taxes / Benefits</t>
  </si>
  <si>
    <t>Sales &amp; Marketing</t>
  </si>
  <si>
    <t>Marketing &amp; Advertising</t>
  </si>
  <si>
    <t>Travel &amp; Entertainment</t>
  </si>
  <si>
    <t>Technology &amp; Software</t>
  </si>
  <si>
    <t>Depreciation</t>
  </si>
  <si>
    <t>Miscellaneous</t>
  </si>
  <si>
    <t>Total Operating Expenses</t>
  </si>
  <si>
    <t>SUMMARY</t>
  </si>
  <si>
    <t>Operating Income</t>
  </si>
  <si>
    <t>Operating Margin %</t>
  </si>
  <si>
    <t>Interest Expense</t>
  </si>
  <si>
    <t>Income Before Tax</t>
  </si>
  <si>
    <t>Tax Provision</t>
  </si>
  <si>
    <t>Net Income</t>
  </si>
  <si>
    <t>Net Margin %</t>
  </si>
  <si>
    <t>QUARTERLY SUMMARY</t>
  </si>
  <si>
    <t>Q1</t>
  </si>
  <si>
    <t>Q2</t>
  </si>
  <si>
    <t>Q3</t>
  </si>
  <si>
    <t>Q4</t>
  </si>
  <si>
    <t>Annual</t>
  </si>
  <si>
    <t>How to Use This Template</t>
  </si>
  <si>
    <t>A quick guide to getting the most from your Business Budget template.</t>
  </si>
  <si>
    <t>GETTING STARTED</t>
  </si>
  <si>
    <t>1. Go to the "Monthly Budget" sheet</t>
  </si>
  <si>
    <t>2. Enter your revenue and expense figures in the yellow cells for each month</t>
  </si>
  <si>
    <t>3. Totals, margins, and the "% of Revenue" column update automatically</t>
  </si>
  <si>
    <t>4. Check the Dashboard for a visual overview of your annual performance</t>
  </si>
  <si>
    <t>5. The tax rate can be changed in the Assumptions area at the top of the budget sheet</t>
  </si>
  <si>
    <t>UNDERSTANDING THE LAYOUT</t>
  </si>
  <si>
    <t>Revenue: All income sources - product sales, service revenue, and other income.</t>
  </si>
  <si>
    <t>Cost of Goods Sold (COGS): Direct costs tied to producing your goods or services.</t>
  </si>
  <si>
    <t>Gross Profit: Revenue minus COGS - shows profitability before overhead.</t>
  </si>
  <si>
    <t>Gross Margin %: Gross profit as a percentage of revenue.</t>
  </si>
  <si>
    <t>Operating Expenses: Ongoing business costs grouped by department for easier navigation.</t>
  </si>
  <si>
    <t xml:space="preserve">  - General &amp; Administrative: Rent, utilities, insurance, office supplies, professional services.</t>
  </si>
  <si>
    <t xml:space="preserve">  - People &amp; Payroll: Salaries and payroll taxes/benefits.</t>
  </si>
  <si>
    <t xml:space="preserve">  - Sales &amp; Marketing: Marketing/advertising and travel/entertainment.</t>
  </si>
  <si>
    <t>Operating Income: Gross profit minus operating expenses.</t>
  </si>
  <si>
    <t>Net Income: Your bottom line after interest and taxes.</t>
  </si>
  <si>
    <t>% of Revenue column: Shows each line item as a share of total annual revenue.</t>
  </si>
  <si>
    <t>COLOR CODING</t>
  </si>
  <si>
    <t>Yellow cells with a gold border are editable inputs - enter your data here.</t>
  </si>
  <si>
    <t>Green-tinted cells are calculated results - formulas update automatically.</t>
  </si>
  <si>
    <t>Bold rows are section totals and summaries.</t>
  </si>
  <si>
    <t>The % of Revenue column shows each item as a share of annual revenue.</t>
  </si>
  <si>
    <t>UNDERSTANDING THE DASHBOARD</t>
  </si>
  <si>
    <t>The top row of KPI cards shows Revenue, Total Expenses, and Net Income.</t>
  </si>
  <si>
    <t>The bottom row shows Gross Margin %, Operating Margin %, and Net Margin %.</t>
  </si>
  <si>
    <t>The column chart compares monthly revenue against total expenses.</t>
  </si>
  <si>
    <t>The pie chart breaks down where your money goes across expense categories.</t>
  </si>
  <si>
    <t>KPI values update automatically when you change your data.</t>
  </si>
  <si>
    <t>Charts are fully dynamic - they update automatically when you change your inputs.</t>
  </si>
  <si>
    <t>A quarterly breakdown appears below the monthly data on the Monthly Budget sheet.</t>
  </si>
  <si>
    <t>It shows Total Revenue, COGS, Gross Profit, Operating Expenses, and Net Income by quarter.</t>
  </si>
  <si>
    <t>All quarterly values are formulas - they update automatically as you change monthly figures.</t>
  </si>
  <si>
    <t>Use it to compare performance across Q1, Q2, Q3, and Q4 at a glance.</t>
  </si>
  <si>
    <t>CUSTOMIZING THE TEMPLATE</t>
  </si>
  <si>
    <t>Replace category names to match your business (right-click a cell to unlock if needed).</t>
  </si>
  <si>
    <t>Add rows for additional expense categories if needed.</t>
  </si>
  <si>
    <t>The department grouping headers (General &amp; Administrative, People &amp; Payroll, Sales &amp; Marketing) are labels only - feel free to rename them or add your own.</t>
  </si>
  <si>
    <t>If you add or remove expense rows, update the Total Operating Expenses SUM formula to cover the new range.</t>
  </si>
  <si>
    <t>Adjust the sample data to reflect your actual or projected figures.</t>
  </si>
  <si>
    <t>Change the tax rate assumption at the top to match your effective tax rate.</t>
  </si>
  <si>
    <t>TIPS FOR ACCURACY</t>
  </si>
  <si>
    <t>Update figures monthly with actual results for the most useful tracking.</t>
  </si>
  <si>
    <t>Compare months side by side to spot trends or seasonal patterns.</t>
  </si>
  <si>
    <t>Use the Annual Total column to see your full-year picture.</t>
  </si>
  <si>
    <t>The "% of Revenue" column helps identify which costs take the largest share.</t>
  </si>
  <si>
    <t>COMPATIBILITY</t>
  </si>
  <si>
    <t>This template works in Microsoft Excel, Google Sheets, and LibreOffice Calc.</t>
  </si>
  <si>
    <t>No macros or VBA required - everything is formula-driven.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</si>
</sst>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$#,##0"/>
    <numFmt numFmtId="165" formatCode="0.0%"/>
  </numFmts>
  <fonts count="22" x14ac:knownFonts="1">
    <font>
      <color theme="1"/>
      <family val="2"/>
      <scheme val="minor"/>
      <sz val="11"/>
      <name val="Calibri"/>
    </font>
    <font>
      <b/>
      <color rgb="14213D"/>
      <sz val="24"/>
      <name val="Aptos"/>
    </font>
    <font>
      <color rgb="4A4F5E"/>
      <sz val="11"/>
      <name val="Aptos"/>
    </font>
    <font>
      <i/>
      <u/>
      <color rgb="9A7B4F"/>
      <sz val="9"/>
      <name val="Aptos"/>
    </font>
    <font>
      <b/>
      <color rgb="A3A9B8"/>
      <sz val="9"/>
      <name val="Aptos"/>
    </font>
    <font>
      <b/>
      <color rgb="1A1D26"/>
      <sz val="20"/>
      <name val="Aptos"/>
    </font>
    <font>
      <b/>
      <color rgb="9A7B4F"/>
      <sz val="20"/>
      <name val="Aptos"/>
    </font>
    <font>
      <color rgb="A3A9B8"/>
      <sz val="8"/>
      <name val="Aptos"/>
    </font>
    <font>
      <b/>
      <color rgb="14213D"/>
      <sz val="11"/>
      <name val="Aptos"/>
    </font>
    <font>
      <color rgb="7C8494"/>
      <sz val="8"/>
      <name val="Aptos"/>
    </font>
    <font>
      <u/>
      <color rgb="9A7B4F"/>
      <sz val="8"/>
      <name val="Aptos"/>
    </font>
    <font>
      <color rgb="FFFFFF"/>
      <sz val="1"/>
      <name val="Aptos"/>
    </font>
    <font>
      <b/>
      <color rgb="14213D"/>
      <sz val="22"/>
      <name val="Aptos"/>
    </font>
    <font>
      <i/>
      <color rgb="7C8494"/>
      <sz val="9"/>
      <name val="Aptos"/>
    </font>
    <font>
      <b/>
      <color rgb="1A1D26"/>
      <sz val="10"/>
      <name val="Aptos"/>
    </font>
    <font>
      <color rgb="1A1D26"/>
      <sz val="10"/>
      <name val="Aptos"/>
    </font>
    <font>
      <b/>
      <color rgb="FFFFFF"/>
      <sz val="10"/>
      <name val="Aptos"/>
    </font>
    <font>
      <b/>
      <color rgb="14213D"/>
      <sz val="10"/>
      <name val="Aptos"/>
    </font>
    <font>
      <b/>
      <i/>
      <color rgb="4A4F5E"/>
      <sz val="10"/>
      <name val="Aptos"/>
    </font>
    <font>
      <b/>
      <i/>
      <color rgb="14213D"/>
      <sz val="10"/>
      <name val="Aptos"/>
    </font>
    <font>
      <color rgb="4A4F5E"/>
      <sz val="13"/>
      <name val="Aptos"/>
    </font>
    <font>
      <color rgb="4A4F5E"/>
      <sz val="10"/>
      <name val="Aptos"/>
    </font>
  </fonts>
  <fills count="6">
    <fill>
      <patternFill patternType="none"/>
    </fill>
    <fill>
      <patternFill patternType="gray125"/>
    </fill>
    <fill>
      <patternFill patternType="solid">
        <fgColor rgb="FFFCF4"/>
      </patternFill>
    </fill>
    <fill>
      <patternFill patternType="solid">
        <fgColor rgb="14213D"/>
      </patternFill>
    </fill>
    <fill>
      <patternFill patternType="solid">
        <fgColor rgb="EEF0F7"/>
      </patternFill>
    </fill>
    <fill>
      <patternFill patternType="solid">
        <fgColor rgb="F4F5F7"/>
      </patternFill>
    </fill>
  </fills>
  <borders count="9">
    <border>
      <left/>
      <right/>
      <top/>
      <bottom/>
      <diagonal/>
    </border>
    <border>
      <left style="thin">
        <color rgb="E2E4EA"/>
      </left>
      <right style="thin">
        <color rgb="E2E4EA"/>
      </right>
      <top style="thin">
        <color rgb="E2E4EA"/>
      </top>
      <bottom/>
      <diagonal/>
    </border>
    <border>
      <left style="thin">
        <color rgb="E2E4EA"/>
      </left>
      <right style="thin">
        <color rgb="E2E4EA"/>
      </right>
      <top/>
      <bottom/>
      <diagonal/>
    </border>
    <border>
      <left style="thin">
        <color rgb="E2E4EA"/>
      </left>
      <right style="thin">
        <color rgb="E2E4EA"/>
      </right>
      <top/>
      <bottom style="thin">
        <color rgb="E2E4EA"/>
      </bottom>
      <diagonal/>
    </border>
    <border>
      <left/>
      <right/>
      <top/>
      <bottom style="medium">
        <color rgb="14213D"/>
      </bottom>
      <diagonal/>
    </border>
    <border>
      <left style="thin">
        <color rgb="E3D9BD"/>
      </left>
      <right style="thin">
        <color rgb="E3D9BD"/>
      </right>
      <top style="thin">
        <color rgb="E3D9BD"/>
      </top>
      <bottom style="thin">
        <color rgb="E3D9BD"/>
      </bottom>
      <diagonal/>
    </border>
    <border>
      <left style="thin">
        <color rgb="A8B0C8"/>
      </left>
      <right style="thin">
        <color rgb="A8B0C8"/>
      </right>
      <top style="thin">
        <color rgb="A8B0C8"/>
      </top>
      <bottom style="thin">
        <color rgb="A8B0C8"/>
      </bottom>
      <diagonal/>
    </border>
    <border>
      <left/>
      <right/>
      <top/>
      <bottom style="thin">
        <color rgb="E8EAF0"/>
      </bottom>
      <diagonal/>
    </border>
    <border>
      <left/>
      <right/>
      <top style="thin">
        <color rgb="CDD1DA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 applyProtection="1">
      <alignment horizontal="left" vertical="center" indent="1"/>
    </xf>
    <xf numFmtId="0" fontId="2" fillId="0" borderId="0" xfId="0" applyFont="1" applyAlignment="1" applyProtection="1">
      <alignment horizontal="left" vertical="center" indent="1"/>
    </xf>
    <xf numFmtId="0" fontId="3" fillId="0" borderId="0" xfId="0" applyFont="1" applyAlignment="1" applyProtection="1">
      <alignment horizontal="right" vertical="center"/>
    </xf>
    <xf numFmtId="0" fontId="4" fillId="0" borderId="1" xfId="0" applyFont="1" applyBorder="1" applyAlignment="1" applyProtection="1">
      <alignment horizontal="center" vertical="bottom"/>
    </xf>
    <xf numFmtId="164" fontId="5" fillId="0" borderId="2" xfId="0" applyNumberFormat="1" applyFont="1" applyBorder="1" applyAlignment="1" applyProtection="1">
      <alignment horizontal="center" vertical="center"/>
    </xf>
    <xf numFmtId="164" fontId="6" fillId="0" borderId="2" xfId="0" applyNumberFormat="1" applyFont="1" applyBorder="1" applyAlignment="1" applyProtection="1">
      <alignment horizontal="center" vertical="center"/>
    </xf>
    <xf numFmtId="0" fontId="7" fillId="0" borderId="3" xfId="0" applyFont="1" applyBorder="1" applyAlignment="1" applyProtection="1">
      <alignment horizontal="center" vertical="top"/>
    </xf>
    <xf numFmtId="165" fontId="6" fillId="0" borderId="2" xfId="0" applyNumberFormat="1" applyFont="1" applyBorder="1" applyAlignment="1" applyProtection="1">
      <alignment horizontal="center" vertical="center"/>
    </xf>
    <xf numFmtId="0" fontId="8" fillId="0" borderId="4" xfId="0" applyFont="1" applyBorder="1" applyAlignment="1" applyProtection="1">
      <alignment horizontal="left" vertical="center" indent="1"/>
    </xf>
    <xf numFmtId="0" fontId="0" fillId="0" borderId="4" xfId="0" applyBorder="1"/>
    <xf numFmtId="0" fontId="9" fillId="0" borderId="0" xfId="0" applyFont="1" applyAlignment="1" applyProtection="1">
      <alignment horizontal="left" vertical="center" indent="1"/>
    </xf>
    <xf numFmtId="0" fontId="10" fillId="0" borderId="0" xfId="0" applyFont="1" applyAlignment="1" applyProtection="1">
      <alignment horizontal="left" vertical="center" indent="1"/>
    </xf>
    <xf numFmtId="0" fontId="11" fillId="0" borderId="0" xfId="0" applyFont="1" applyProtection="1"/>
    <xf numFmtId="0" fontId="12" fillId="0" borderId="0" xfId="0" applyFont="1" applyAlignment="1" applyProtection="1">
      <alignment horizontal="left" vertical="center" indent="1"/>
    </xf>
    <xf numFmtId="0" fontId="13" fillId="0" borderId="0" xfId="0" applyFont="1" applyAlignment="1" applyProtection="1">
      <alignment horizontal="left" vertical="center" wrapText="1" indent="1"/>
    </xf>
    <xf numFmtId="0" fontId="14" fillId="0" borderId="0" xfId="0" applyFont="1" applyAlignment="1" applyProtection="1">
      <alignment horizontal="left" vertical="center" indent="1"/>
    </xf>
    <xf numFmtId="9" fontId="15" fillId="2" borderId="5" xfId="0" applyNumberFormat="1" applyFont="1" applyFill="1" applyBorder="1" applyAlignment="1" applyProtection="1">
      <alignment horizontal="right" vertical="center"/>
      <protection locked="0"/>
    </xf>
    <xf numFmtId="0" fontId="16" fillId="3" borderId="0" xfId="0" applyFont="1" applyFill="1" applyAlignment="1" applyProtection="1">
      <alignment horizontal="left" vertical="center" wrapText="1" indent="1"/>
    </xf>
    <xf numFmtId="0" fontId="16" fillId="3" borderId="0" xfId="0" applyFont="1" applyFill="1" applyAlignment="1" applyProtection="1">
      <alignment horizontal="center" vertical="center" wrapText="1"/>
    </xf>
    <xf numFmtId="164" fontId="15" fillId="2" borderId="5" xfId="0" applyNumberFormat="1" applyFont="1" applyFill="1" applyBorder="1" applyAlignment="1" applyProtection="1">
      <alignment horizontal="right" vertical="center"/>
      <protection locked="0"/>
    </xf>
    <xf numFmtId="164" fontId="17" fillId="4" borderId="6" xfId="0" applyNumberFormat="1" applyFont="1" applyFill="1" applyBorder="1" applyAlignment="1" applyProtection="1">
      <alignment horizontal="right" vertical="center"/>
    </xf>
    <xf numFmtId="165" fontId="15" fillId="0" borderId="7" xfId="0" applyNumberFormat="1" applyFont="1" applyBorder="1" applyAlignment="1" applyProtection="1">
      <alignment horizontal="right" vertical="center"/>
    </xf>
    <xf numFmtId="0" fontId="14" fillId="5" borderId="0" xfId="0" applyFont="1" applyFill="1" applyAlignment="1" applyProtection="1">
      <alignment horizontal="left" vertical="center" indent="1"/>
    </xf>
    <xf numFmtId="0" fontId="14" fillId="4" borderId="8" xfId="0" applyFont="1" applyFill="1" applyBorder="1" applyAlignment="1" applyProtection="1">
      <alignment horizontal="left" vertical="center" indent="1"/>
    </xf>
    <xf numFmtId="164" fontId="14" fillId="4" borderId="8" xfId="0" applyNumberFormat="1" applyFont="1" applyFill="1" applyBorder="1" applyAlignment="1" applyProtection="1">
      <alignment horizontal="right" vertical="center"/>
    </xf>
    <xf numFmtId="165" fontId="14" fillId="4" borderId="8" xfId="0" applyNumberFormat="1" applyFont="1" applyFill="1" applyBorder="1" applyAlignment="1" applyProtection="1">
      <alignment horizontal="right" vertical="center"/>
    </xf>
    <xf numFmtId="0" fontId="18" fillId="0" borderId="0" xfId="0" applyFont="1" applyAlignment="1" applyProtection="1">
      <alignment horizontal="left" vertical="center" indent="1"/>
    </xf>
    <xf numFmtId="165" fontId="17" fillId="4" borderId="6" xfId="0" applyNumberFormat="1" applyFont="1" applyFill="1" applyBorder="1" applyAlignment="1" applyProtection="1">
      <alignment horizontal="right" vertical="center"/>
    </xf>
    <xf numFmtId="0" fontId="15" fillId="0" borderId="7" xfId="0" applyFont="1" applyBorder="1" applyAlignment="1" applyProtection="1">
      <alignment horizontal="right" vertical="center"/>
    </xf>
    <xf numFmtId="0" fontId="19" fillId="0" borderId="0" xfId="0" applyFont="1" applyAlignment="1" applyProtection="1">
      <alignment horizontal="left" vertical="center" indent="2"/>
    </xf>
    <xf numFmtId="0" fontId="0" fillId="0" borderId="0" xfId="0" applyProtection="1">
      <protection locked="0"/>
    </xf>
    <xf numFmtId="164" fontId="15" fillId="0" borderId="7" xfId="0" applyNumberFormat="1" applyFont="1" applyBorder="1" applyAlignment="1" applyProtection="1">
      <alignment horizontal="right" vertical="center"/>
    </xf>
    <xf numFmtId="0" fontId="12" fillId="0" borderId="0" xfId="0" applyFont="1" applyAlignment="1">
      <alignment horizontal="left" vertical="center" indent="1"/>
    </xf>
    <xf numFmtId="0" fontId="20" fillId="0" borderId="0" xfId="0" applyFont="1" applyAlignment="1">
      <alignment horizontal="left" vertical="center" indent="1"/>
    </xf>
    <xf numFmtId="0" fontId="8" fillId="0" borderId="4" xfId="0" applyFont="1" applyBorder="1" applyAlignment="1">
      <alignment horizontal="left" vertical="center" indent="1"/>
    </xf>
    <xf numFmtId="0" fontId="21" fillId="0" borderId="0" xfId="0" applyFont="1" applyAlignment="1">
      <alignment horizontal="left" vertical="center" indent="1"/>
    </xf>
    <xf numFmtId="0" fontId="9" fillId="0" borderId="0" xfId="0" applyFont="1" applyAlignment="1">
      <alignment horizontal="left" vertical="center" indent="1"/>
    </xf>
    <xf numFmtId="0" fontId="10" fillId="0" borderId="0" xfId="0" applyFont="1" applyAlignment="1">
      <alignment horizontal="left" vertical="center" indent="1"/>
    </xf>
  </cellXfs>
  <cellStyles count="1">
    <cellStyle name="Normal" xfId="0" builtinId="0"/>
  </cellStyles>
  <dxfs count="8">
    <dxf>
      <font>
        <color rgb="B91C1C"/>
      </font>
    </dxf>
    <dxf>
      <font>
        <color rgb="047857"/>
      </font>
    </dxf>
    <dxf>
      <font>
        <color rgb="B91C1C"/>
      </font>
    </dxf>
    <dxf>
      <font>
        <color rgb="047857"/>
      </font>
    </dxf>
    <dxf>
      <font>
        <color rgb="B91C1C"/>
      </font>
    </dxf>
    <dxf>
      <font>
        <color rgb="047857"/>
      </font>
    </dxf>
    <dxf>
      <font>
        <color rgb="B91C1C"/>
      </font>
    </dxf>
    <dxf>
      <font>
        <color rgb="04785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200" b="1"/>
            </a:pPr>
            <a:r>
              <a:rPr lang="en-US" sz="1200" b="1"/>
              <a:t>Monthly Revenue vs. Expenses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Dashboard!$B$47</c:f>
              <c:strCache>
                <c:ptCount val="1"/>
                <c:pt idx="0">
                  <c:v>Revenue</c:v>
                </c:pt>
              </c:strCache>
            </c:strRef>
          </c:tx>
          <c:spPr>
            <a:solidFill>
              <a:srgbClr val="14213D"/>
            </a:solidFill>
            <a:ln>
              <a:noFill/>
            </a:ln>
          </c:spPr>
          <c:cat>
            <c:strRef>
              <c:f>Dashboard!$C$46:$N$46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Dashboard!$C$47:$N$47</c:f>
              <c:numCache>
                <c:formatCode>$#,##0</c:formatCode>
                <c:ptCount val="12"/>
                <c:pt idx="0">
                  <c:v>32500</c:v>
                </c:pt>
                <c:pt idx="1">
                  <c:v>31500</c:v>
                </c:pt>
                <c:pt idx="2">
                  <c:v>34000</c:v>
                </c:pt>
                <c:pt idx="3">
                  <c:v>35500</c:v>
                </c:pt>
                <c:pt idx="4">
                  <c:v>37000</c:v>
                </c:pt>
                <c:pt idx="5">
                  <c:v>38500</c:v>
                </c:pt>
                <c:pt idx="6">
                  <c:v>37500</c:v>
                </c:pt>
                <c:pt idx="7">
                  <c:v>37000</c:v>
                </c:pt>
                <c:pt idx="8">
                  <c:v>35500</c:v>
                </c:pt>
                <c:pt idx="9">
                  <c:v>37000</c:v>
                </c:pt>
                <c:pt idx="10">
                  <c:v>40000</c:v>
                </c:pt>
                <c:pt idx="11">
                  <c:v>44000</c:v>
                </c:pt>
              </c:numCache>
            </c:numRef>
          </c:val>
        </c:ser>
        <c:ser>
          <c:idx val="1"/>
          <c:order val="1"/>
          <c:tx>
            <c:strRef>
              <c:f>Dashboard!$B$48</c:f>
              <c:strCache>
                <c:ptCount val="1"/>
                <c:pt idx="0">
                  <c:v>Expenses</c:v>
                </c:pt>
              </c:strCache>
            </c:strRef>
          </c:tx>
          <c:spPr>
            <a:solidFill>
              <a:srgbClr val="B91C1C"/>
            </a:solidFill>
            <a:ln>
              <a:noFill/>
            </a:ln>
          </c:spPr>
          <c:cat>
            <c:strRef>
              <c:f>Dashboard!$C$46:$N$46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Dashboard!$C$48:$N$48</c:f>
              <c:numCache>
                <c:formatCode>$#,##0</c:formatCode>
                <c:ptCount val="12"/>
                <c:pt idx="0">
                  <c:v>31560</c:v>
                </c:pt>
                <c:pt idx="1">
                  <c:v>31110</c:v>
                </c:pt>
                <c:pt idx="2">
                  <c:v>32040</c:v>
                </c:pt>
                <c:pt idx="3">
                  <c:v>32960</c:v>
                </c:pt>
                <c:pt idx="4">
                  <c:v>33270</c:v>
                </c:pt>
                <c:pt idx="5">
                  <c:v>34100</c:v>
                </c:pt>
                <c:pt idx="6">
                  <c:v>33650</c:v>
                </c:pt>
                <c:pt idx="7">
                  <c:v>33360</c:v>
                </c:pt>
                <c:pt idx="8">
                  <c:v>32720</c:v>
                </c:pt>
                <c:pt idx="9">
                  <c:v>33400</c:v>
                </c:pt>
                <c:pt idx="10">
                  <c:v>34490</c:v>
                </c:pt>
                <c:pt idx="11">
                  <c:v>36030</c:v>
                </c:pt>
              </c:numCache>
            </c:numRef>
          </c:val>
        </c:ser>
        <c:axId val="111111111"/>
        <c:axId val="222222222"/>
      </c:barChart>
      <c:catAx>
        <c:axId val="111111111"/>
        <c:scaling>
          <c:orientation val="minMax"/>
        </c:scaling>
        <c:delete val="0"/>
        <c:axPos val="b"/>
        <c:tickLblPos val="nextTo"/>
        <c:crossAx val="222222222"/>
        <c:crosses val="autoZero"/>
        <c:auto val="1"/>
        <c:lblAlgn val="ctr"/>
        <c:lblOffset val="100"/>
      </c:catAx>
      <c:valAx>
        <c:axId val="222222222"/>
        <c:scaling>
          <c:orientation val="minMax"/>
        </c:scaling>
        <c:delete val="0"/>
        <c:axPos val="l"/>
        <c:majorGridlines/>
        <c:numFmt formatCode="$#,##0" sourceLinked="0"/>
        <c:tickLblPos val="nextTo"/>
        <c:crossAx val="111111111"/>
        <c:crosses val="autoZero"/>
        <c:crossBetween val="between"/>
      </c:valAx>
    </c:plotArea>
    <c:legend>
      <c:legendPos val="b"/>
      <c:overlay val="0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200" b="1"/>
            </a:pPr>
            <a:r>
              <a:rPr lang="en-US" sz="1200" b="1"/>
              <a:t>Annual Expense Breakdown</a:t>
            </a:r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Dashboard!$B$49</c:f>
              <c:strCache>
                <c:ptCount val="1"/>
                <c:pt idx="0">
                  <c:v>Expenses</c:v>
                </c:pt>
              </c:strCache>
            </c:strRef>
          </c:tx>
          <c:dPt>
            <c:idx val="0"/>
            <c:spPr>
              <a:solidFill>
                <a:srgbClr val="14213D"/>
              </a:solidFill>
              <a:ln>
                <a:noFill/>
              </a:ln>
            </c:spPr>
          </c:dPt>
          <c:dPt>
            <c:idx val="1"/>
            <c:spPr>
              <a:solidFill>
                <a:srgbClr val="9A7B4F"/>
              </a:solidFill>
              <a:ln>
                <a:noFill/>
              </a:ln>
            </c:spPr>
          </c:dPt>
          <c:dPt>
            <c:idx val="2"/>
            <c:spPr>
              <a:solidFill>
                <a:srgbClr val="047857"/>
              </a:solidFill>
              <a:ln>
                <a:noFill/>
              </a:ln>
            </c:spPr>
          </c:dPt>
          <c:dPt>
            <c:idx val="3"/>
            <c:spPr>
              <a:solidFill>
                <a:srgbClr val="5B6ABF"/>
              </a:solidFill>
              <a:ln>
                <a:noFill/>
              </a:ln>
            </c:spPr>
          </c:dPt>
          <c:dPt>
            <c:idx val="4"/>
            <c:spPr>
              <a:solidFill>
                <a:srgbClr val="C27D38"/>
              </a:solidFill>
              <a:ln>
                <a:noFill/>
              </a:ln>
            </c:spPr>
          </c:dPt>
          <c:dPt>
            <c:idx val="5"/>
            <c:spPr>
              <a:solidFill>
                <a:srgbClr val="9F1239"/>
              </a:solidFill>
              <a:ln>
                <a:noFill/>
              </a:ln>
            </c:spPr>
          </c:dPt>
          <c:dPt>
            <c:idx val="6"/>
            <c:spPr>
              <a:solidFill>
                <a:srgbClr val="2C3E6B"/>
              </a:solidFill>
              <a:ln>
                <a:noFill/>
              </a:ln>
            </c:spPr>
          </c:dPt>
          <c:dPt>
            <c:idx val="7"/>
            <c:spPr>
              <a:solidFill>
                <a:srgbClr val="4A4F5E"/>
              </a:solidFill>
              <a:ln>
                <a:noFill/>
              </a:ln>
            </c:spPr>
          </c:dPt>
          <c:dPt>
            <c:idx val="8"/>
            <c:spPr>
              <a:solidFill>
                <a:srgbClr val="14213D"/>
              </a:solidFill>
              <a:ln>
                <a:noFill/>
              </a:ln>
            </c:spPr>
          </c:dPt>
          <c:cat>
            <c:strRef>
              <c:f>Dashboard!$C$49:$K$49</c:f>
              <c:strCache>
                <c:ptCount val="9"/>
                <c:pt idx="0">
                  <c:v>Materials</c:v>
                </c:pt>
                <c:pt idx="1">
                  <c:v>Direct Labor</c:v>
                </c:pt>
                <c:pt idx="2">
                  <c:v>Shipping/Freight</c:v>
                </c:pt>
                <c:pt idx="3">
                  <c:v>Subcontractors</c:v>
                </c:pt>
                <c:pt idx="4">
                  <c:v>Salaries</c:v>
                </c:pt>
                <c:pt idx="5">
                  <c:v>Payroll Taxes</c:v>
                </c:pt>
                <c:pt idx="6">
                  <c:v>Rent</c:v>
                </c:pt>
                <c:pt idx="7">
                  <c:v>Marketing</c:v>
                </c:pt>
                <c:pt idx="8">
                  <c:v>Other OpEx</c:v>
                </c:pt>
              </c:strCache>
            </c:strRef>
          </c:cat>
          <c:val>
            <c:numRef>
              <c:f>Dashboard!$C$50:$K$50</c:f>
              <c:numCache>
                <c:formatCode>$#,##0</c:formatCode>
                <c:ptCount val="9"/>
                <c:pt idx="0">
                  <c:v>80000</c:v>
                </c:pt>
                <c:pt idx="1">
                  <c:v>38200</c:v>
                </c:pt>
                <c:pt idx="2">
                  <c:v>7300</c:v>
                </c:pt>
                <c:pt idx="3">
                  <c:v>18000</c:v>
                </c:pt>
                <c:pt idx="4">
                  <c:v>144000</c:v>
                </c:pt>
                <c:pt idx="5">
                  <c:v>28800</c:v>
                </c:pt>
                <c:pt idx="6">
                  <c:v>33600</c:v>
                </c:pt>
                <c:pt idx="7">
                  <c:v>14400</c:v>
                </c:pt>
                <c:pt idx="8">
                  <c:v>34390</c:v>
                </c:pt>
              </c:numCache>
            </c:numRef>
          </c:val>
        </c:ser>
      </c:pieChart>
    </c:plotArea>
    <c:legend>
      <c:legendPos val="b"/>
      <c:overlay val="0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15</xdr:row>
      <xdr:rowOff>0</xdr:rowOff>
    </xdr:from>
    <xdr:to>
      <xdr:col>9</xdr:col>
      <xdr:colOff>0</xdr:colOff>
      <xdr:row>30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32</xdr:row>
      <xdr:rowOff>0</xdr:rowOff>
    </xdr:from>
    <xdr:to>
      <xdr:col>9</xdr:col>
      <xdr:colOff>0</xdr:colOff>
      <xdr:row>47</xdr:row>
      <xdr:rowOff>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www.financialaha.com/?ref=excel-free" TargetMode="External"/><Relationship Id="rId2" Type="http://schemas.openxmlformats.org/officeDocument/2006/relationships/hyperlink" Target="https://www.financialaha.com/spreadsheet-templates/?ref=excel-free" TargetMode="External"/><Relationship Id="rIdDrawing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hyperlink" Target="https://www.financialaha.com/spreadsheet-templates/?ref=excel-free" TargetMode="External"/></Relationships>
</file>

<file path=xl/worksheets/_rels/sheet3.xml.rels><?xml version="1.0" encoding="UTF-8" standalone="yes"?>
<Relationships xmlns="http://schemas.openxmlformats.org/package/2006/relationships"><Relationship Id="rId1" Type="http://schemas.openxmlformats.org/officeDocument/2006/relationships/hyperlink" Target="https://www.financialaha.com/spreadsheet-templates/?ref=excel-fre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14213D"/>
    <pageSetUpPr fitToPage="1"/>
  </sheetPr>
  <dimension ref="A1:N50"/>
  <sheetViews>
    <sheetView workbookViewId="0" showGridLines="0" zoomScale="125"/>
  </sheetViews>
  <sheetFormatPr defaultRowHeight="15" outlineLevelRow="0" outlineLevelCol="0" x14ac:dyDescent="55"/>
  <cols>
    <col min="1" max="1" width="2" customWidth="1"/>
    <col min="2" max="9" width="14" customWidth="1"/>
    <col min="10" max="10" width="2" customWidth="1"/>
  </cols>
  <sheetData>
    <row r="1" ht="56" customHeight="1" spans="2:9" x14ac:dyDescent="0.25">
      <c r="B1" s="1" t="s">
        <v>0</v>
      </c>
      <c r="C1" s="1"/>
      <c r="D1" s="1"/>
      <c r="E1" s="1"/>
      <c r="F1" s="1"/>
      <c r="G1" s="1"/>
      <c r="H1" s="1"/>
      <c r="I1" s="1"/>
    </row>
    <row r="2" ht="20" customHeight="1" spans="2:9" x14ac:dyDescent="0.25">
      <c r="B2" s="2" t="s">
        <v>1</v>
      </c>
      <c r="C2" s="2"/>
      <c r="D2" s="2"/>
      <c r="E2" s="2"/>
      <c r="F2" s="2"/>
      <c r="G2" s="3" t="s">
        <v>2</v>
      </c>
      <c r="H2" s="3"/>
      <c r="I2" s="3"/>
    </row>
    <row r="3" ht="10" customHeight="1" x14ac:dyDescent="0.25"/>
    <row r="4" ht="22" customHeight="1" spans="2:9" x14ac:dyDescent="0.25">
      <c r="B4" s="4" t="s">
        <v>3</v>
      </c>
      <c r="C4" s="4"/>
      <c r="E4" s="4" t="s">
        <v>4</v>
      </c>
      <c r="F4" s="4"/>
      <c r="H4" s="4" t="s">
        <v>5</v>
      </c>
      <c r="I4" s="4"/>
    </row>
    <row r="5" ht="48" customHeight="1" spans="2:9" x14ac:dyDescent="0.25">
      <c r="B5" s="5">
        <f>'Monthly Budget'!N11</f>
        <v>440000</v>
      </c>
      <c r="C5" s="5"/>
      <c r="E5" s="5">
        <f>'Monthly Budget'!N19+'Monthly Budget'!N40+'Monthly Budget'!N46+'Monthly Budget'!N48</f>
        <v>409651</v>
      </c>
      <c r="F5" s="5"/>
      <c r="H5" s="6">
        <f>'Monthly Budget'!N49</f>
        <v>30349</v>
      </c>
      <c r="I5" s="6"/>
    </row>
    <row r="6" ht="20" customHeight="1" spans="2:9" x14ac:dyDescent="0.25">
      <c r="B6" s="7" t="s">
        <v>6</v>
      </c>
      <c r="C6" s="7"/>
      <c r="E6" s="7" t="s">
        <v>7</v>
      </c>
      <c r="F6" s="7"/>
      <c r="H6" s="7" t="s">
        <v>8</v>
      </c>
      <c r="I6" s="7"/>
    </row>
    <row r="7" ht="8" customHeight="1" x14ac:dyDescent="0.25"/>
    <row r="8" ht="22" customHeight="1" spans="2:9" x14ac:dyDescent="0.25">
      <c r="B8" s="4" t="s">
        <v>9</v>
      </c>
      <c r="C8" s="4"/>
      <c r="E8" s="4" t="s">
        <v>10</v>
      </c>
      <c r="F8" s="4"/>
      <c r="H8" s="4" t="s">
        <v>11</v>
      </c>
      <c r="I8" s="4"/>
    </row>
    <row r="9" ht="48" customHeight="1" spans="2:9" x14ac:dyDescent="0.25">
      <c r="B9" s="8">
        <f>IF('Monthly Budget'!N11=0,0,'Monthly Budget'!N20/'Monthly Budget'!N11)</f>
        <v>0.6738636363636363</v>
      </c>
      <c r="C9" s="8"/>
      <c r="E9" s="8">
        <f>IF('Monthly Budget'!N11=0,0,'Monthly Budget'!N44/'Monthly Budget'!N11)</f>
        <v>0.09388636363636364</v>
      </c>
      <c r="F9" s="8"/>
      <c r="H9" s="8">
        <f>IF('Monthly Budget'!N11=0,0,'Monthly Budget'!N49/'Monthly Budget'!N11)</f>
        <v>0.068975</v>
      </c>
      <c r="I9" s="8"/>
    </row>
    <row r="10" ht="20" customHeight="1" spans="2:9" x14ac:dyDescent="0.25">
      <c r="B10" s="7" t="s">
        <v>12</v>
      </c>
      <c r="C10" s="7"/>
      <c r="E10" s="7" t="s">
        <v>13</v>
      </c>
      <c r="F10" s="7"/>
      <c r="H10" s="7" t="s">
        <v>14</v>
      </c>
      <c r="I10" s="7"/>
    </row>
    <row r="11" ht="14" customHeight="1" x14ac:dyDescent="0.25"/>
    <row r="12" ht="28" customHeight="1" spans="2:9" x14ac:dyDescent="0.25">
      <c r="B12" s="9" t="s">
        <v>15</v>
      </c>
      <c r="C12" s="10"/>
      <c r="D12" s="10"/>
      <c r="E12" s="10"/>
      <c r="F12" s="10"/>
      <c r="G12" s="10"/>
      <c r="H12" s="10"/>
      <c r="I12" s="10"/>
    </row>
    <row r="13" ht="18" customHeight="1" x14ac:dyDescent="0.25"/>
    <row r="14" ht="18" customHeight="1" x14ac:dyDescent="0.25"/>
    <row r="15" ht="18" customHeight="1" x14ac:dyDescent="0.25"/>
    <row r="16" ht="18" customHeight="1" x14ac:dyDescent="0.25"/>
    <row r="17" ht="18" customHeight="1" x14ac:dyDescent="0.25"/>
    <row r="18" ht="18" customHeight="1" x14ac:dyDescent="0.25"/>
    <row r="19" ht="18" customHeight="1" x14ac:dyDescent="0.25"/>
    <row r="20" ht="18" customHeight="1" x14ac:dyDescent="0.25"/>
    <row r="21" ht="18" customHeight="1" x14ac:dyDescent="0.25"/>
    <row r="22" ht="18" customHeight="1" x14ac:dyDescent="0.25"/>
    <row r="23" ht="18" customHeight="1" x14ac:dyDescent="0.25"/>
    <row r="24" ht="18" customHeight="1" x14ac:dyDescent="0.25"/>
    <row r="25" ht="18" customHeight="1" x14ac:dyDescent="0.25"/>
    <row r="26" ht="18" customHeight="1" x14ac:dyDescent="0.25"/>
    <row r="27" ht="18" customHeight="1" x14ac:dyDescent="0.25"/>
    <row r="28" ht="14" customHeight="1" x14ac:dyDescent="0.25"/>
    <row r="29" ht="28" customHeight="1" spans="2:9" x14ac:dyDescent="0.25">
      <c r="B29" s="9" t="s">
        <v>16</v>
      </c>
      <c r="C29" s="10"/>
      <c r="D29" s="10"/>
      <c r="E29" s="10"/>
      <c r="F29" s="10"/>
      <c r="G29" s="10"/>
      <c r="H29" s="10"/>
      <c r="I29" s="10"/>
    </row>
    <row r="30" ht="18" customHeight="1" x14ac:dyDescent="0.25"/>
    <row r="31" ht="18" customHeight="1" x14ac:dyDescent="0.25"/>
    <row r="32" ht="18" customHeight="1" x14ac:dyDescent="0.25"/>
    <row r="33" ht="18" customHeight="1" x14ac:dyDescent="0.25"/>
    <row r="34" ht="18" customHeight="1" x14ac:dyDescent="0.25"/>
    <row r="35" ht="18" customHeight="1" x14ac:dyDescent="0.25"/>
    <row r="36" ht="18" customHeight="1" x14ac:dyDescent="0.25"/>
    <row r="37" ht="18" customHeight="1" x14ac:dyDescent="0.25"/>
    <row r="38" ht="18" customHeight="1" x14ac:dyDescent="0.25"/>
    <row r="39" ht="18" customHeight="1" x14ac:dyDescent="0.25"/>
    <row r="40" ht="18" customHeight="1" x14ac:dyDescent="0.25"/>
    <row r="41" ht="18" customHeight="1" x14ac:dyDescent="0.25"/>
    <row r="42" ht="14" customHeight="1" x14ac:dyDescent="0.25"/>
    <row r="43" ht="6" customHeight="1" x14ac:dyDescent="0.25"/>
    <row r="44" ht="20" customHeight="1" spans="1:9" x14ac:dyDescent="0.25">
      <c r="A44" s="11" t="s">
        <v>17</v>
      </c>
      <c r="B44" s="11"/>
      <c r="C44" s="11"/>
      <c r="D44" s="11"/>
      <c r="E44" s="11"/>
      <c r="F44" s="11"/>
      <c r="G44" s="11"/>
      <c r="H44" s="11"/>
      <c r="I44" s="11"/>
    </row>
    <row r="45" ht="20" customHeight="1" spans="1:9" x14ac:dyDescent="0.25">
      <c r="A45" s="12" t="s">
        <v>18</v>
      </c>
      <c r="B45" s="12"/>
      <c r="C45" s="12"/>
      <c r="D45" s="12"/>
      <c r="E45" s="12"/>
      <c r="F45" s="12"/>
      <c r="G45" s="12"/>
      <c r="H45" s="12"/>
      <c r="I45" s="12"/>
    </row>
    <row r="46" ht="1" customHeight="1" spans="2:14" x14ac:dyDescent="0.25">
      <c r="B46" s="13" t="s">
        <v>19</v>
      </c>
      <c r="C46" s="13" t="s">
        <v>20</v>
      </c>
      <c r="D46" s="13" t="s">
        <v>21</v>
      </c>
      <c r="E46" s="13" t="s">
        <v>22</v>
      </c>
      <c r="F46" s="13" t="s">
        <v>23</v>
      </c>
      <c r="G46" s="13" t="s">
        <v>24</v>
      </c>
      <c r="H46" s="13" t="s">
        <v>25</v>
      </c>
      <c r="I46" s="13" t="s">
        <v>26</v>
      </c>
      <c r="J46" s="13" t="s">
        <v>27</v>
      </c>
      <c r="K46" s="13" t="s">
        <v>28</v>
      </c>
      <c r="L46" s="13" t="s">
        <v>29</v>
      </c>
      <c r="M46" s="13" t="s">
        <v>30</v>
      </c>
      <c r="N46" s="13" t="s">
        <v>31</v>
      </c>
    </row>
    <row r="47" ht="1" customHeight="1" spans="2:14" x14ac:dyDescent="0.25">
      <c r="B47" s="13" t="s">
        <v>32</v>
      </c>
      <c r="C47" s="13">
        <f>'Monthly Budget'!B11</f>
        <v>32500</v>
      </c>
      <c r="D47" s="13">
        <f>'Monthly Budget'!C11</f>
        <v>31500</v>
      </c>
      <c r="E47" s="13">
        <f>'Monthly Budget'!D11</f>
        <v>34000</v>
      </c>
      <c r="F47" s="13">
        <f>'Monthly Budget'!E11</f>
        <v>35500</v>
      </c>
      <c r="G47" s="13">
        <f>'Monthly Budget'!F11</f>
        <v>37000</v>
      </c>
      <c r="H47" s="13">
        <f>'Monthly Budget'!G11</f>
        <v>38500</v>
      </c>
      <c r="I47" s="13">
        <f>'Monthly Budget'!H11</f>
        <v>37500</v>
      </c>
      <c r="J47" s="13">
        <f>'Monthly Budget'!I11</f>
        <v>37000</v>
      </c>
      <c r="K47" s="13">
        <f>'Monthly Budget'!J11</f>
        <v>35500</v>
      </c>
      <c r="L47" s="13">
        <f>'Monthly Budget'!K11</f>
        <v>37000</v>
      </c>
      <c r="M47" s="13">
        <f>'Monthly Budget'!L11</f>
        <v>40000</v>
      </c>
      <c r="N47" s="13">
        <f>'Monthly Budget'!M11</f>
        <v>44000</v>
      </c>
    </row>
    <row r="48" ht="1" customHeight="1" spans="2:14" x14ac:dyDescent="0.25">
      <c r="B48" s="13" t="s">
        <v>33</v>
      </c>
      <c r="C48" s="13">
        <f>'Monthly Budget'!B19+'Monthly Budget'!B40</f>
        <v>31560</v>
      </c>
      <c r="D48" s="13">
        <f>'Monthly Budget'!C19+'Monthly Budget'!C40</f>
        <v>31110</v>
      </c>
      <c r="E48" s="13">
        <f>'Monthly Budget'!D19+'Monthly Budget'!D40</f>
        <v>32040</v>
      </c>
      <c r="F48" s="13">
        <f>'Monthly Budget'!E19+'Monthly Budget'!E40</f>
        <v>32960</v>
      </c>
      <c r="G48" s="13">
        <f>'Monthly Budget'!F19+'Monthly Budget'!F40</f>
        <v>33270</v>
      </c>
      <c r="H48" s="13">
        <f>'Monthly Budget'!G19+'Monthly Budget'!G40</f>
        <v>34100</v>
      </c>
      <c r="I48" s="13">
        <f>'Monthly Budget'!H19+'Monthly Budget'!H40</f>
        <v>33650</v>
      </c>
      <c r="J48" s="13">
        <f>'Monthly Budget'!I19+'Monthly Budget'!I40</f>
        <v>33360</v>
      </c>
      <c r="K48" s="13">
        <f>'Monthly Budget'!J19+'Monthly Budget'!J40</f>
        <v>32720</v>
      </c>
      <c r="L48" s="13">
        <f>'Monthly Budget'!K19+'Monthly Budget'!K40</f>
        <v>33400</v>
      </c>
      <c r="M48" s="13">
        <f>'Monthly Budget'!L19+'Monthly Budget'!L40</f>
        <v>34490</v>
      </c>
      <c r="N48" s="13">
        <f>'Monthly Budget'!M19+'Monthly Budget'!M40</f>
        <v>36030</v>
      </c>
    </row>
    <row r="49" ht="1" customHeight="1" spans="2:11" x14ac:dyDescent="0.25">
      <c r="B49" s="13" t="s">
        <v>33</v>
      </c>
      <c r="C49" s="13" t="s">
        <v>34</v>
      </c>
      <c r="D49" s="13" t="s">
        <v>35</v>
      </c>
      <c r="E49" s="13" t="s">
        <v>36</v>
      </c>
      <c r="F49" s="13" t="s">
        <v>37</v>
      </c>
      <c r="G49" s="13" t="s">
        <v>38</v>
      </c>
      <c r="H49" s="13" t="s">
        <v>39</v>
      </c>
      <c r="I49" s="13" t="s">
        <v>40</v>
      </c>
      <c r="J49" s="13" t="s">
        <v>41</v>
      </c>
      <c r="K49" s="13" t="s">
        <v>42</v>
      </c>
    </row>
    <row r="50" ht="1" customHeight="1" spans="3:11" x14ac:dyDescent="0.25">
      <c r="C50" s="13">
        <f>'Monthly Budget'!N15</f>
        <v>80000</v>
      </c>
      <c r="D50" s="13">
        <f>'Monthly Budget'!N16</f>
        <v>38200</v>
      </c>
      <c r="E50" s="13">
        <f>'Monthly Budget'!N17</f>
        <v>7300</v>
      </c>
      <c r="F50" s="13">
        <f>'Monthly Budget'!N18</f>
        <v>18000</v>
      </c>
      <c r="G50" s="13">
        <f>'Monthly Budget'!N32</f>
        <v>144000</v>
      </c>
      <c r="H50" s="13">
        <f>'Monthly Budget'!N33</f>
        <v>28800</v>
      </c>
      <c r="I50" s="13">
        <f>'Monthly Budget'!N26</f>
        <v>33600</v>
      </c>
      <c r="J50" s="13">
        <f>'Monthly Budget'!N35</f>
        <v>14400</v>
      </c>
      <c r="K50" s="13">
        <f>'Monthly Budget'!N40-'Monthly Budget'!N32-'Monthly Budget'!N33-'Monthly Budget'!N26-'Monthly Budget'!N35</f>
        <v>34390</v>
      </c>
    </row>
  </sheetData>
  <sheetProtection sheet="1"/>
  <mergeCells count="23">
    <mergeCell ref="B1:I1"/>
    <mergeCell ref="B2:F2"/>
    <mergeCell ref="G2:I2"/>
    <mergeCell ref="B4:C4"/>
    <mergeCell ref="E4:F4"/>
    <mergeCell ref="H4:I4"/>
    <mergeCell ref="B5:C5"/>
    <mergeCell ref="E5:F5"/>
    <mergeCell ref="H5:I5"/>
    <mergeCell ref="B6:C6"/>
    <mergeCell ref="E6:F6"/>
    <mergeCell ref="H6:I6"/>
    <mergeCell ref="B8:C8"/>
    <mergeCell ref="E8:F8"/>
    <mergeCell ref="H8:I8"/>
    <mergeCell ref="B9:C9"/>
    <mergeCell ref="E9:F9"/>
    <mergeCell ref="H9:I9"/>
    <mergeCell ref="B10:C10"/>
    <mergeCell ref="E10:F10"/>
    <mergeCell ref="H10:I10"/>
    <mergeCell ref="A44:I44"/>
    <mergeCell ref="A45:I45"/>
  </mergeCells>
  <hyperlinks>
    <hyperlink ref="G2" r:id="rId1"/>
    <hyperlink ref="A45" r:id="rId2"/>
  </hyperlinks>
  <pageMargins left="0.5" right="0.5" top="0.5" bottom="0.5" header="0.3" footer="0.3"/>
  <pageSetup paperSize="1" orientation="landscape" fitToWidth="1" fitToHeight="0"/>
  <headerFooter>
    <oddFooter>&amp;L&amp;8FinancialAha.com&amp;C&amp;8Page &amp;P of &amp;N&amp;R&amp;8&amp;D</oddFooter>
  </headerFooter>
  <drawing r:id="rIdDrawing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2C3E6B"/>
    <pageSetUpPr fitToPage="1"/>
  </sheetPr>
  <dimension ref="A1:O63"/>
  <sheetViews>
    <sheetView workbookViewId="0" showGridLines="0" zoomScale="100">
      <pane xSplit="1" ySplit="7" topLeftCell="B8" activePane="bottomRight" state="frozen"/>
      <selection pane="bottomRight"/>
    </sheetView>
  </sheetViews>
  <sheetFormatPr defaultRowHeight="15" outlineLevelRow="0" outlineLevelCol="0" x14ac:dyDescent="55"/>
  <cols>
    <col min="1" max="1" width="28" customWidth="1"/>
    <col min="2" max="13" width="11" customWidth="1"/>
    <col min="14" max="14" width="14" customWidth="1"/>
    <col min="15" max="15" width="10" customWidth="1"/>
  </cols>
  <sheetData>
    <row r="1" ht="48" customHeight="1" spans="1:15" x14ac:dyDescent="0.25">
      <c r="A1" s="14" t="s">
        <v>43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</row>
    <row r="2" ht="24" customHeight="1" spans="1:15" x14ac:dyDescent="0.25">
      <c r="A2" s="15" t="s">
        <v>44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</row>
    <row r="3" ht="14" customHeight="1" x14ac:dyDescent="0.25"/>
    <row r="4" ht="26" customHeight="1" spans="1:6" x14ac:dyDescent="0.25">
      <c r="A4" s="16" t="s">
        <v>45</v>
      </c>
      <c r="B4" s="17">
        <v>0.22</v>
      </c>
      <c r="C4" s="15" t="s">
        <v>46</v>
      </c>
      <c r="D4" s="15"/>
      <c r="E4" s="15"/>
      <c r="F4" s="15"/>
    </row>
    <row r="5" ht="14" customHeight="1" x14ac:dyDescent="0.25"/>
    <row r="6" ht="28" customHeight="1" spans="1:15" x14ac:dyDescent="0.25">
      <c r="A6" s="9" t="s">
        <v>47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</row>
    <row r="7" ht="32" customHeight="1" spans="1:15" x14ac:dyDescent="0.25">
      <c r="A7" s="18" t="s">
        <v>48</v>
      </c>
      <c r="B7" s="19" t="s">
        <v>20</v>
      </c>
      <c r="C7" s="19" t="s">
        <v>21</v>
      </c>
      <c r="D7" s="19" t="s">
        <v>22</v>
      </c>
      <c r="E7" s="19" t="s">
        <v>23</v>
      </c>
      <c r="F7" s="19" t="s">
        <v>24</v>
      </c>
      <c r="G7" s="19" t="s">
        <v>25</v>
      </c>
      <c r="H7" s="19" t="s">
        <v>26</v>
      </c>
      <c r="I7" s="19" t="s">
        <v>27</v>
      </c>
      <c r="J7" s="19" t="s">
        <v>28</v>
      </c>
      <c r="K7" s="19" t="s">
        <v>29</v>
      </c>
      <c r="L7" s="19" t="s">
        <v>30</v>
      </c>
      <c r="M7" s="19" t="s">
        <v>31</v>
      </c>
      <c r="N7" s="19" t="s">
        <v>49</v>
      </c>
      <c r="O7" s="19" t="s">
        <v>50</v>
      </c>
    </row>
    <row r="8" ht="26" customHeight="1" spans="1:15" x14ac:dyDescent="0.25">
      <c r="A8" s="16" t="s">
        <v>51</v>
      </c>
      <c r="B8" s="20">
        <v>22500</v>
      </c>
      <c r="C8" s="20">
        <v>21500</v>
      </c>
      <c r="D8" s="20">
        <v>23500</v>
      </c>
      <c r="E8" s="20">
        <v>25500</v>
      </c>
      <c r="F8" s="20">
        <v>27000</v>
      </c>
      <c r="G8" s="20">
        <v>28500</v>
      </c>
      <c r="H8" s="20">
        <v>27500</v>
      </c>
      <c r="I8" s="20">
        <v>27000</v>
      </c>
      <c r="J8" s="20">
        <v>25000</v>
      </c>
      <c r="K8" s="20">
        <v>27000</v>
      </c>
      <c r="L8" s="20">
        <v>30000</v>
      </c>
      <c r="M8" s="20">
        <v>34000</v>
      </c>
      <c r="N8" s="21">
        <f>SUM(B8:M8)</f>
        <v>319000</v>
      </c>
      <c r="O8" s="22">
        <f>IF(N11=0,0,N8/N11)</f>
        <v>0.725</v>
      </c>
    </row>
    <row r="9" ht="26" customHeight="1" spans="1:15" x14ac:dyDescent="0.25">
      <c r="A9" s="23" t="s">
        <v>52</v>
      </c>
      <c r="B9" s="20">
        <v>10000</v>
      </c>
      <c r="C9" s="20">
        <v>10000</v>
      </c>
      <c r="D9" s="20">
        <v>10000</v>
      </c>
      <c r="E9" s="20">
        <v>10000</v>
      </c>
      <c r="F9" s="20">
        <v>10000</v>
      </c>
      <c r="G9" s="20">
        <v>10000</v>
      </c>
      <c r="H9" s="20">
        <v>10000</v>
      </c>
      <c r="I9" s="20">
        <v>10000</v>
      </c>
      <c r="J9" s="20">
        <v>10000</v>
      </c>
      <c r="K9" s="20">
        <v>10000</v>
      </c>
      <c r="L9" s="20">
        <v>10000</v>
      </c>
      <c r="M9" s="20">
        <v>10000</v>
      </c>
      <c r="N9" s="21">
        <f>SUM(B9:M9)</f>
        <v>120000</v>
      </c>
      <c r="O9" s="22">
        <f>IF(N11=0,0,N9/N11)</f>
        <v>0.2727272727272727</v>
      </c>
    </row>
    <row r="10" ht="26" customHeight="1" spans="1:15" x14ac:dyDescent="0.25">
      <c r="A10" s="16" t="s">
        <v>53</v>
      </c>
      <c r="B10" s="20">
        <v>0</v>
      </c>
      <c r="C10" s="20">
        <v>0</v>
      </c>
      <c r="D10" s="20">
        <v>500</v>
      </c>
      <c r="E10" s="20">
        <v>0</v>
      </c>
      <c r="F10" s="20">
        <v>0</v>
      </c>
      <c r="G10" s="20">
        <v>0</v>
      </c>
      <c r="H10" s="20">
        <v>0</v>
      </c>
      <c r="I10" s="20">
        <v>0</v>
      </c>
      <c r="J10" s="20">
        <v>500</v>
      </c>
      <c r="K10" s="20">
        <v>0</v>
      </c>
      <c r="L10" s="20">
        <v>0</v>
      </c>
      <c r="M10" s="20">
        <v>0</v>
      </c>
      <c r="N10" s="21">
        <f>SUM(B10:M10)</f>
        <v>1000</v>
      </c>
      <c r="O10" s="22">
        <f>IF(N11=0,0,N10/N11)</f>
        <v>0.0022727272727272726</v>
      </c>
    </row>
    <row r="11" ht="26" customHeight="1" spans="1:15" x14ac:dyDescent="0.25">
      <c r="A11" s="16" t="s">
        <v>54</v>
      </c>
      <c r="B11" s="21">
        <f>SUM(B8:B10)</f>
        <v>32500</v>
      </c>
      <c r="C11" s="21">
        <f>SUM(C8:C10)</f>
        <v>31500</v>
      </c>
      <c r="D11" s="21">
        <f>SUM(D8:D10)</f>
        <v>34000</v>
      </c>
      <c r="E11" s="21">
        <f>SUM(E8:E10)</f>
        <v>35500</v>
      </c>
      <c r="F11" s="21">
        <f>SUM(F8:F10)</f>
        <v>37000</v>
      </c>
      <c r="G11" s="21">
        <f>SUM(G8:G10)</f>
        <v>38500</v>
      </c>
      <c r="H11" s="21">
        <f>SUM(H8:H10)</f>
        <v>37500</v>
      </c>
      <c r="I11" s="21">
        <f>SUM(I8:I10)</f>
        <v>37000</v>
      </c>
      <c r="J11" s="21">
        <f>SUM(J8:J10)</f>
        <v>35500</v>
      </c>
      <c r="K11" s="21">
        <f>SUM(K8:K10)</f>
        <v>37000</v>
      </c>
      <c r="L11" s="21">
        <f>SUM(L8:L10)</f>
        <v>40000</v>
      </c>
      <c r="M11" s="21">
        <f>SUM(M8:M10)</f>
        <v>44000</v>
      </c>
      <c r="N11" s="21">
        <f>SUM(B11:M11)</f>
        <v>440000</v>
      </c>
      <c r="O11" s="22">
        <f>IF(N11=0,0,N11/N11)</f>
        <v>1</v>
      </c>
    </row>
    <row r="12" ht="14" customHeight="1" x14ac:dyDescent="0.25"/>
    <row r="13" ht="28" customHeight="1" spans="1:15" x14ac:dyDescent="0.25">
      <c r="A13" s="9" t="s">
        <v>55</v>
      </c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</row>
    <row r="14" ht="32" customHeight="1" spans="1:15" x14ac:dyDescent="0.25">
      <c r="A14" s="18" t="s">
        <v>48</v>
      </c>
      <c r="B14" s="19" t="s">
        <v>20</v>
      </c>
      <c r="C14" s="19" t="s">
        <v>21</v>
      </c>
      <c r="D14" s="19" t="s">
        <v>22</v>
      </c>
      <c r="E14" s="19" t="s">
        <v>23</v>
      </c>
      <c r="F14" s="19" t="s">
        <v>24</v>
      </c>
      <c r="G14" s="19" t="s">
        <v>25</v>
      </c>
      <c r="H14" s="19" t="s">
        <v>26</v>
      </c>
      <c r="I14" s="19" t="s">
        <v>27</v>
      </c>
      <c r="J14" s="19" t="s">
        <v>28</v>
      </c>
      <c r="K14" s="19" t="s">
        <v>29</v>
      </c>
      <c r="L14" s="19" t="s">
        <v>30</v>
      </c>
      <c r="M14" s="19" t="s">
        <v>31</v>
      </c>
      <c r="N14" s="19" t="s">
        <v>49</v>
      </c>
      <c r="O14" s="19" t="s">
        <v>50</v>
      </c>
    </row>
    <row r="15" ht="26" customHeight="1" spans="1:15" x14ac:dyDescent="0.25">
      <c r="A15" s="16" t="s">
        <v>34</v>
      </c>
      <c r="B15" s="20">
        <v>5600</v>
      </c>
      <c r="C15" s="20">
        <v>5400</v>
      </c>
      <c r="D15" s="20">
        <v>5900</v>
      </c>
      <c r="E15" s="20">
        <v>6400</v>
      </c>
      <c r="F15" s="20">
        <v>6800</v>
      </c>
      <c r="G15" s="20">
        <v>7100</v>
      </c>
      <c r="H15" s="20">
        <v>6900</v>
      </c>
      <c r="I15" s="20">
        <v>6800</v>
      </c>
      <c r="J15" s="20">
        <v>6300</v>
      </c>
      <c r="K15" s="20">
        <v>6800</v>
      </c>
      <c r="L15" s="20">
        <v>7500</v>
      </c>
      <c r="M15" s="20">
        <v>8500</v>
      </c>
      <c r="N15" s="21">
        <f>SUM(B15:M15)</f>
        <v>80000</v>
      </c>
      <c r="O15" s="22">
        <f>IF(N11=0,0,N15/N11)</f>
        <v>0.18181818181818182</v>
      </c>
    </row>
    <row r="16" ht="26" customHeight="1" spans="1:15" x14ac:dyDescent="0.25">
      <c r="A16" s="23" t="s">
        <v>35</v>
      </c>
      <c r="B16" s="20">
        <v>2700</v>
      </c>
      <c r="C16" s="20">
        <v>2600</v>
      </c>
      <c r="D16" s="20">
        <v>2800</v>
      </c>
      <c r="E16" s="20">
        <v>3100</v>
      </c>
      <c r="F16" s="20">
        <v>3200</v>
      </c>
      <c r="G16" s="20">
        <v>3400</v>
      </c>
      <c r="H16" s="20">
        <v>3300</v>
      </c>
      <c r="I16" s="20">
        <v>3200</v>
      </c>
      <c r="J16" s="20">
        <v>3000</v>
      </c>
      <c r="K16" s="20">
        <v>3200</v>
      </c>
      <c r="L16" s="20">
        <v>3600</v>
      </c>
      <c r="M16" s="20">
        <v>4100</v>
      </c>
      <c r="N16" s="21">
        <f>SUM(B16:M16)</f>
        <v>38200</v>
      </c>
      <c r="O16" s="22">
        <f>IF(N11=0,0,N16/N11)</f>
        <v>0.08681818181818182</v>
      </c>
    </row>
    <row r="17" ht="26" customHeight="1" spans="1:15" x14ac:dyDescent="0.25">
      <c r="A17" s="16" t="s">
        <v>56</v>
      </c>
      <c r="B17" s="20">
        <v>510</v>
      </c>
      <c r="C17" s="20">
        <v>490</v>
      </c>
      <c r="D17" s="20">
        <v>540</v>
      </c>
      <c r="E17" s="20">
        <v>580</v>
      </c>
      <c r="F17" s="20">
        <v>620</v>
      </c>
      <c r="G17" s="20">
        <v>650</v>
      </c>
      <c r="H17" s="20">
        <v>630</v>
      </c>
      <c r="I17" s="20">
        <v>620</v>
      </c>
      <c r="J17" s="20">
        <v>570</v>
      </c>
      <c r="K17" s="20">
        <v>620</v>
      </c>
      <c r="L17" s="20">
        <v>690</v>
      </c>
      <c r="M17" s="20">
        <v>780</v>
      </c>
      <c r="N17" s="21">
        <f>SUM(B17:M17)</f>
        <v>7300</v>
      </c>
      <c r="O17" s="22">
        <f>IF(N11=0,0,N17/N11)</f>
        <v>0.01659090909090909</v>
      </c>
    </row>
    <row r="18" ht="26" customHeight="1" spans="1:15" x14ac:dyDescent="0.25">
      <c r="A18" s="23" t="s">
        <v>37</v>
      </c>
      <c r="B18" s="20">
        <v>1500</v>
      </c>
      <c r="C18" s="20">
        <v>1500</v>
      </c>
      <c r="D18" s="20">
        <v>1500</v>
      </c>
      <c r="E18" s="20">
        <v>1500</v>
      </c>
      <c r="F18" s="20">
        <v>1500</v>
      </c>
      <c r="G18" s="20">
        <v>1500</v>
      </c>
      <c r="H18" s="20">
        <v>1500</v>
      </c>
      <c r="I18" s="20">
        <v>1500</v>
      </c>
      <c r="J18" s="20">
        <v>1500</v>
      </c>
      <c r="K18" s="20">
        <v>1500</v>
      </c>
      <c r="L18" s="20">
        <v>1500</v>
      </c>
      <c r="M18" s="20">
        <v>1500</v>
      </c>
      <c r="N18" s="21">
        <f>SUM(B18:M18)</f>
        <v>18000</v>
      </c>
      <c r="O18" s="22">
        <f>IF(N11=0,0,N18/N11)</f>
        <v>0.04090909090909091</v>
      </c>
    </row>
    <row r="19" ht="26" customHeight="1" spans="1:15" x14ac:dyDescent="0.25">
      <c r="A19" s="16" t="s">
        <v>57</v>
      </c>
      <c r="B19" s="21">
        <f>SUM(B15:B18)</f>
        <v>10310</v>
      </c>
      <c r="C19" s="21">
        <f>SUM(C15:C18)</f>
        <v>9990</v>
      </c>
      <c r="D19" s="21">
        <f>SUM(D15:D18)</f>
        <v>10740</v>
      </c>
      <c r="E19" s="21">
        <f>SUM(E15:E18)</f>
        <v>11580</v>
      </c>
      <c r="F19" s="21">
        <f>SUM(F15:F18)</f>
        <v>12120</v>
      </c>
      <c r="G19" s="21">
        <f>SUM(G15:G18)</f>
        <v>12650</v>
      </c>
      <c r="H19" s="21">
        <f>SUM(H15:H18)</f>
        <v>12330</v>
      </c>
      <c r="I19" s="21">
        <f>SUM(I15:I18)</f>
        <v>12120</v>
      </c>
      <c r="J19" s="21">
        <f>SUM(J15:J18)</f>
        <v>11370</v>
      </c>
      <c r="K19" s="21">
        <f>SUM(K15:K18)</f>
        <v>12120</v>
      </c>
      <c r="L19" s="21">
        <f>SUM(L15:L18)</f>
        <v>13290</v>
      </c>
      <c r="M19" s="21">
        <f>SUM(M15:M18)</f>
        <v>14880</v>
      </c>
      <c r="N19" s="21">
        <f>SUM(B19:M19)</f>
        <v>143500</v>
      </c>
      <c r="O19" s="22">
        <f>IF(N11=0,0,N19/N11)</f>
        <v>0.3261363636363636</v>
      </c>
    </row>
    <row r="20" ht="26" customHeight="1" spans="1:15" x14ac:dyDescent="0.25">
      <c r="A20" s="24" t="s">
        <v>58</v>
      </c>
      <c r="B20" s="25">
        <f>B11-B19</f>
        <v>22190</v>
      </c>
      <c r="C20" s="25">
        <f>C11-C19</f>
        <v>21510</v>
      </c>
      <c r="D20" s="25">
        <f>D11-D19</f>
        <v>23260</v>
      </c>
      <c r="E20" s="25">
        <f>E11-E19</f>
        <v>23920</v>
      </c>
      <c r="F20" s="25">
        <f>F11-F19</f>
        <v>24880</v>
      </c>
      <c r="G20" s="25">
        <f>G11-G19</f>
        <v>25850</v>
      </c>
      <c r="H20" s="25">
        <f>H11-H19</f>
        <v>25170</v>
      </c>
      <c r="I20" s="25">
        <f>I11-I19</f>
        <v>24880</v>
      </c>
      <c r="J20" s="25">
        <f>J11-J19</f>
        <v>24130</v>
      </c>
      <c r="K20" s="25">
        <f>K11-K19</f>
        <v>24880</v>
      </c>
      <c r="L20" s="25">
        <f>L11-L19</f>
        <v>26710</v>
      </c>
      <c r="M20" s="25">
        <f>M11-M19</f>
        <v>29120</v>
      </c>
      <c r="N20" s="25">
        <f>SUM(B20:M20)</f>
        <v>296500</v>
      </c>
      <c r="O20" s="26">
        <f>IF(N11=0,0,N20/N11)</f>
        <v>0.6738636363636363</v>
      </c>
    </row>
    <row r="21" ht="26" customHeight="1" spans="1:15" x14ac:dyDescent="0.25">
      <c r="A21" s="27" t="s">
        <v>59</v>
      </c>
      <c r="B21" s="22">
        <f>IFERROR(IF(B11=0,0,B20/B11),0)</f>
        <v>0.6827692307692308</v>
      </c>
      <c r="C21" s="22">
        <f>IFERROR(IF(C11=0,0,C20/C11),0)</f>
        <v>0.6828571428571428</v>
      </c>
      <c r="D21" s="22">
        <f>IFERROR(IF(D11=0,0,D20/D11),0)</f>
        <v>0.6841176470588235</v>
      </c>
      <c r="E21" s="22">
        <f>IFERROR(IF(E11=0,0,E20/E11),0)</f>
        <v>0.6738028169014084</v>
      </c>
      <c r="F21" s="22">
        <f>IFERROR(IF(F11=0,0,F20/F11),0)</f>
        <v>0.6724324324324324</v>
      </c>
      <c r="G21" s="22">
        <f>IFERROR(IF(G11=0,0,G20/G11),0)</f>
        <v>0.6714285714285714</v>
      </c>
      <c r="H21" s="22">
        <f>IFERROR(IF(H11=0,0,H20/H11),0)</f>
        <v>0.6712</v>
      </c>
      <c r="I21" s="22">
        <f>IFERROR(IF(I11=0,0,I20/I11),0)</f>
        <v>0.6724324324324324</v>
      </c>
      <c r="J21" s="22">
        <f>IFERROR(IF(J11=0,0,J20/J11),0)</f>
        <v>0.6797183098591549</v>
      </c>
      <c r="K21" s="22">
        <f>IFERROR(IF(K11=0,0,K20/K11),0)</f>
        <v>0.6724324324324324</v>
      </c>
      <c r="L21" s="22">
        <f>IFERROR(IF(L11=0,0,L20/L11),0)</f>
        <v>0.66775</v>
      </c>
      <c r="M21" s="22">
        <f>IFERROR(IF(M11=0,0,M20/M11),0)</f>
        <v>0.6618181818181819</v>
      </c>
      <c r="N21" s="28">
        <f>IFERROR(IF(N11=0,0,N20/N11),0)</f>
        <v>0.6738636363636363</v>
      </c>
      <c r="O21" s="29" t="s">
        <v>19</v>
      </c>
    </row>
    <row r="22" ht="14" customHeight="1" x14ac:dyDescent="0.25"/>
    <row r="23" ht="28" customHeight="1" spans="1:15" x14ac:dyDescent="0.25">
      <c r="A23" s="9" t="s">
        <v>60</v>
      </c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</row>
    <row r="24" ht="32" customHeight="1" spans="1:15" x14ac:dyDescent="0.25">
      <c r="A24" s="18" t="s">
        <v>48</v>
      </c>
      <c r="B24" s="19" t="s">
        <v>20</v>
      </c>
      <c r="C24" s="19" t="s">
        <v>21</v>
      </c>
      <c r="D24" s="19" t="s">
        <v>22</v>
      </c>
      <c r="E24" s="19" t="s">
        <v>23</v>
      </c>
      <c r="F24" s="19" t="s">
        <v>24</v>
      </c>
      <c r="G24" s="19" t="s">
        <v>25</v>
      </c>
      <c r="H24" s="19" t="s">
        <v>26</v>
      </c>
      <c r="I24" s="19" t="s">
        <v>27</v>
      </c>
      <c r="J24" s="19" t="s">
        <v>28</v>
      </c>
      <c r="K24" s="19" t="s">
        <v>29</v>
      </c>
      <c r="L24" s="19" t="s">
        <v>30</v>
      </c>
      <c r="M24" s="19" t="s">
        <v>31</v>
      </c>
      <c r="N24" s="19" t="s">
        <v>49</v>
      </c>
      <c r="O24" s="19" t="s">
        <v>50</v>
      </c>
    </row>
    <row r="25" ht="26" customHeight="1" spans="1:1" x14ac:dyDescent="0.25">
      <c r="A25" s="30" t="s">
        <v>61</v>
      </c>
    </row>
    <row r="26" ht="26" customHeight="1" spans="1:15" x14ac:dyDescent="0.25">
      <c r="A26" s="16" t="s">
        <v>62</v>
      </c>
      <c r="B26" s="20">
        <v>2800</v>
      </c>
      <c r="C26" s="20">
        <v>2800</v>
      </c>
      <c r="D26" s="20">
        <v>2800</v>
      </c>
      <c r="E26" s="20">
        <v>2800</v>
      </c>
      <c r="F26" s="20">
        <v>2800</v>
      </c>
      <c r="G26" s="20">
        <v>2800</v>
      </c>
      <c r="H26" s="20">
        <v>2800</v>
      </c>
      <c r="I26" s="20">
        <v>2800</v>
      </c>
      <c r="J26" s="20">
        <v>2800</v>
      </c>
      <c r="K26" s="20">
        <v>2800</v>
      </c>
      <c r="L26" s="20">
        <v>2800</v>
      </c>
      <c r="M26" s="20">
        <v>2800</v>
      </c>
      <c r="N26" s="21">
        <f>SUM(B26:M26)</f>
        <v>33600</v>
      </c>
      <c r="O26" s="22">
        <f>IF(N11=0,0,N26/N11)</f>
        <v>0.07636363636363637</v>
      </c>
    </row>
    <row r="27" ht="26" customHeight="1" spans="1:15" x14ac:dyDescent="0.25">
      <c r="A27" s="23" t="s">
        <v>63</v>
      </c>
      <c r="B27" s="20">
        <v>450</v>
      </c>
      <c r="C27" s="20">
        <v>420</v>
      </c>
      <c r="D27" s="20">
        <v>400</v>
      </c>
      <c r="E27" s="20">
        <v>380</v>
      </c>
      <c r="F27" s="20">
        <v>350</v>
      </c>
      <c r="G27" s="20">
        <v>400</v>
      </c>
      <c r="H27" s="20">
        <v>420</v>
      </c>
      <c r="I27" s="20">
        <v>440</v>
      </c>
      <c r="J27" s="20">
        <v>400</v>
      </c>
      <c r="K27" s="20">
        <v>380</v>
      </c>
      <c r="L27" s="20">
        <v>400</v>
      </c>
      <c r="M27" s="20">
        <v>450</v>
      </c>
      <c r="N27" s="21">
        <f>SUM(B27:M27)</f>
        <v>4890</v>
      </c>
      <c r="O27" s="22">
        <f>IF(N11=0,0,N27/N11)</f>
        <v>0.011113636363636364</v>
      </c>
    </row>
    <row r="28" ht="26" customHeight="1" spans="1:15" x14ac:dyDescent="0.25">
      <c r="A28" s="16" t="s">
        <v>64</v>
      </c>
      <c r="B28" s="20">
        <v>750</v>
      </c>
      <c r="C28" s="20">
        <v>750</v>
      </c>
      <c r="D28" s="20">
        <v>750</v>
      </c>
      <c r="E28" s="20">
        <v>750</v>
      </c>
      <c r="F28" s="20">
        <v>750</v>
      </c>
      <c r="G28" s="20">
        <v>750</v>
      </c>
      <c r="H28" s="20">
        <v>750</v>
      </c>
      <c r="I28" s="20">
        <v>750</v>
      </c>
      <c r="J28" s="20">
        <v>750</v>
      </c>
      <c r="K28" s="20">
        <v>750</v>
      </c>
      <c r="L28" s="20">
        <v>750</v>
      </c>
      <c r="M28" s="20">
        <v>750</v>
      </c>
      <c r="N28" s="21">
        <f>SUM(B28:M28)</f>
        <v>9000</v>
      </c>
      <c r="O28" s="22">
        <f>IF(N11=0,0,N28/N11)</f>
        <v>0.020454545454545454</v>
      </c>
    </row>
    <row r="29" ht="26" customHeight="1" spans="1:15" x14ac:dyDescent="0.25">
      <c r="A29" s="23" t="s">
        <v>65</v>
      </c>
      <c r="B29" s="20">
        <v>150</v>
      </c>
      <c r="C29" s="20">
        <v>150</v>
      </c>
      <c r="D29" s="20">
        <v>150</v>
      </c>
      <c r="E29" s="20">
        <v>150</v>
      </c>
      <c r="F29" s="20">
        <v>150</v>
      </c>
      <c r="G29" s="20">
        <v>150</v>
      </c>
      <c r="H29" s="20">
        <v>150</v>
      </c>
      <c r="I29" s="20">
        <v>150</v>
      </c>
      <c r="J29" s="20">
        <v>150</v>
      </c>
      <c r="K29" s="20">
        <v>150</v>
      </c>
      <c r="L29" s="20">
        <v>150</v>
      </c>
      <c r="M29" s="20">
        <v>150</v>
      </c>
      <c r="N29" s="21">
        <f>SUM(B29:M29)</f>
        <v>1800</v>
      </c>
      <c r="O29" s="22">
        <f>IF(N11=0,0,N29/N11)</f>
        <v>0.004090909090909091</v>
      </c>
    </row>
    <row r="30" ht="26" customHeight="1" spans="1:15" x14ac:dyDescent="0.25">
      <c r="A30" s="16" t="s">
        <v>66</v>
      </c>
      <c r="B30" s="20">
        <v>400</v>
      </c>
      <c r="C30" s="20">
        <v>400</v>
      </c>
      <c r="D30" s="20">
        <v>400</v>
      </c>
      <c r="E30" s="20">
        <v>400</v>
      </c>
      <c r="F30" s="20">
        <v>400</v>
      </c>
      <c r="G30" s="20">
        <v>400</v>
      </c>
      <c r="H30" s="20">
        <v>400</v>
      </c>
      <c r="I30" s="20">
        <v>400</v>
      </c>
      <c r="J30" s="20">
        <v>400</v>
      </c>
      <c r="K30" s="20">
        <v>400</v>
      </c>
      <c r="L30" s="20">
        <v>400</v>
      </c>
      <c r="M30" s="20">
        <v>400</v>
      </c>
      <c r="N30" s="21">
        <f>SUM(B30:M30)</f>
        <v>4800</v>
      </c>
      <c r="O30" s="22">
        <f>IF(N11=0,0,N30/N11)</f>
        <v>0.01090909090909091</v>
      </c>
    </row>
    <row r="31" ht="26" customHeight="1" spans="1:13" x14ac:dyDescent="0.25">
      <c r="A31" s="30" t="s">
        <v>67</v>
      </c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</row>
    <row r="32" ht="26" customHeight="1" spans="1:15" x14ac:dyDescent="0.25">
      <c r="A32" s="23" t="s">
        <v>68</v>
      </c>
      <c r="B32" s="20">
        <v>12000</v>
      </c>
      <c r="C32" s="20">
        <v>12000</v>
      </c>
      <c r="D32" s="20">
        <v>12000</v>
      </c>
      <c r="E32" s="20">
        <v>12000</v>
      </c>
      <c r="F32" s="20">
        <v>12000</v>
      </c>
      <c r="G32" s="20">
        <v>12000</v>
      </c>
      <c r="H32" s="20">
        <v>12000</v>
      </c>
      <c r="I32" s="20">
        <v>12000</v>
      </c>
      <c r="J32" s="20">
        <v>12000</v>
      </c>
      <c r="K32" s="20">
        <v>12000</v>
      </c>
      <c r="L32" s="20">
        <v>12000</v>
      </c>
      <c r="M32" s="20">
        <v>12000</v>
      </c>
      <c r="N32" s="21">
        <f>SUM(B32:M32)</f>
        <v>144000</v>
      </c>
      <c r="O32" s="22">
        <f>IF(N11=0,0,N32/N11)</f>
        <v>0.32727272727272727</v>
      </c>
    </row>
    <row r="33" ht="26" customHeight="1" spans="1:15" x14ac:dyDescent="0.25">
      <c r="A33" s="16" t="s">
        <v>69</v>
      </c>
      <c r="B33" s="20">
        <v>2400</v>
      </c>
      <c r="C33" s="20">
        <v>2400</v>
      </c>
      <c r="D33" s="20">
        <v>2400</v>
      </c>
      <c r="E33" s="20">
        <v>2400</v>
      </c>
      <c r="F33" s="20">
        <v>2400</v>
      </c>
      <c r="G33" s="20">
        <v>2400</v>
      </c>
      <c r="H33" s="20">
        <v>2400</v>
      </c>
      <c r="I33" s="20">
        <v>2400</v>
      </c>
      <c r="J33" s="20">
        <v>2400</v>
      </c>
      <c r="K33" s="20">
        <v>2400</v>
      </c>
      <c r="L33" s="20">
        <v>2400</v>
      </c>
      <c r="M33" s="20">
        <v>2400</v>
      </c>
      <c r="N33" s="21">
        <f>SUM(B33:M33)</f>
        <v>28800</v>
      </c>
      <c r="O33" s="22">
        <f>IF(N11=0,0,N33/N11)</f>
        <v>0.06545454545454546</v>
      </c>
    </row>
    <row r="34" ht="26" customHeight="1" spans="1:13" x14ac:dyDescent="0.25">
      <c r="A34" s="30" t="s">
        <v>70</v>
      </c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</row>
    <row r="35" ht="26" customHeight="1" spans="1:15" x14ac:dyDescent="0.25">
      <c r="A35" s="23" t="s">
        <v>71</v>
      </c>
      <c r="B35" s="20">
        <v>1200</v>
      </c>
      <c r="C35" s="20">
        <v>1200</v>
      </c>
      <c r="D35" s="20">
        <v>1200</v>
      </c>
      <c r="E35" s="20">
        <v>1200</v>
      </c>
      <c r="F35" s="20">
        <v>1200</v>
      </c>
      <c r="G35" s="20">
        <v>1200</v>
      </c>
      <c r="H35" s="20">
        <v>1200</v>
      </c>
      <c r="I35" s="20">
        <v>1200</v>
      </c>
      <c r="J35" s="20">
        <v>1200</v>
      </c>
      <c r="K35" s="20">
        <v>1200</v>
      </c>
      <c r="L35" s="20">
        <v>1200</v>
      </c>
      <c r="M35" s="20">
        <v>1200</v>
      </c>
      <c r="N35" s="21">
        <f>SUM(B35:M35)</f>
        <v>14400</v>
      </c>
      <c r="O35" s="22">
        <f>IF(N11=0,0,N35/N11)</f>
        <v>0.03272727272727273</v>
      </c>
    </row>
    <row r="36" ht="26" customHeight="1" spans="1:15" x14ac:dyDescent="0.25">
      <c r="A36" s="16" t="s">
        <v>72</v>
      </c>
      <c r="B36" s="20">
        <v>250</v>
      </c>
      <c r="C36" s="20">
        <v>150</v>
      </c>
      <c r="D36" s="20">
        <v>350</v>
      </c>
      <c r="E36" s="20">
        <v>450</v>
      </c>
      <c r="F36" s="20">
        <v>250</v>
      </c>
      <c r="G36" s="20">
        <v>500</v>
      </c>
      <c r="H36" s="20">
        <v>350</v>
      </c>
      <c r="I36" s="20">
        <v>250</v>
      </c>
      <c r="J36" s="20">
        <v>400</v>
      </c>
      <c r="K36" s="20">
        <v>350</v>
      </c>
      <c r="L36" s="20">
        <v>250</v>
      </c>
      <c r="M36" s="20">
        <v>150</v>
      </c>
      <c r="N36" s="21">
        <f>SUM(B36:M36)</f>
        <v>3700</v>
      </c>
      <c r="O36" s="22">
        <f>IF(N11=0,0,N36/N11)</f>
        <v>0.00840909090909091</v>
      </c>
    </row>
    <row r="37" ht="26" customHeight="1" spans="1:15" x14ac:dyDescent="0.25">
      <c r="A37" s="23" t="s">
        <v>73</v>
      </c>
      <c r="B37" s="20">
        <v>300</v>
      </c>
      <c r="C37" s="20">
        <v>300</v>
      </c>
      <c r="D37" s="20">
        <v>300</v>
      </c>
      <c r="E37" s="20">
        <v>300</v>
      </c>
      <c r="F37" s="20">
        <v>300</v>
      </c>
      <c r="G37" s="20">
        <v>300</v>
      </c>
      <c r="H37" s="20">
        <v>300</v>
      </c>
      <c r="I37" s="20">
        <v>300</v>
      </c>
      <c r="J37" s="20">
        <v>300</v>
      </c>
      <c r="K37" s="20">
        <v>300</v>
      </c>
      <c r="L37" s="20">
        <v>300</v>
      </c>
      <c r="M37" s="20">
        <v>300</v>
      </c>
      <c r="N37" s="21">
        <f>SUM(B37:M37)</f>
        <v>3600</v>
      </c>
      <c r="O37" s="22">
        <f>IF(N11=0,0,N37/N11)</f>
        <v>0.008181818181818182</v>
      </c>
    </row>
    <row r="38" ht="26" customHeight="1" spans="1:15" x14ac:dyDescent="0.25">
      <c r="A38" s="16" t="s">
        <v>74</v>
      </c>
      <c r="B38" s="20">
        <v>450</v>
      </c>
      <c r="C38" s="20">
        <v>450</v>
      </c>
      <c r="D38" s="20">
        <v>450</v>
      </c>
      <c r="E38" s="20">
        <v>450</v>
      </c>
      <c r="F38" s="20">
        <v>450</v>
      </c>
      <c r="G38" s="20">
        <v>450</v>
      </c>
      <c r="H38" s="20">
        <v>450</v>
      </c>
      <c r="I38" s="20">
        <v>450</v>
      </c>
      <c r="J38" s="20">
        <v>450</v>
      </c>
      <c r="K38" s="20">
        <v>450</v>
      </c>
      <c r="L38" s="20">
        <v>450</v>
      </c>
      <c r="M38" s="20">
        <v>450</v>
      </c>
      <c r="N38" s="21">
        <f>SUM(B38:M38)</f>
        <v>5400</v>
      </c>
      <c r="O38" s="22">
        <f>IF(N11=0,0,N38/N11)</f>
        <v>0.012272727272727272</v>
      </c>
    </row>
    <row r="39" ht="26" customHeight="1" spans="1:15" x14ac:dyDescent="0.25">
      <c r="A39" s="23" t="s">
        <v>75</v>
      </c>
      <c r="B39" s="20">
        <v>100</v>
      </c>
      <c r="C39" s="20">
        <v>100</v>
      </c>
      <c r="D39" s="20">
        <v>100</v>
      </c>
      <c r="E39" s="20">
        <v>100</v>
      </c>
      <c r="F39" s="20">
        <v>100</v>
      </c>
      <c r="G39" s="20">
        <v>100</v>
      </c>
      <c r="H39" s="20">
        <v>100</v>
      </c>
      <c r="I39" s="20">
        <v>100</v>
      </c>
      <c r="J39" s="20">
        <v>100</v>
      </c>
      <c r="K39" s="20">
        <v>100</v>
      </c>
      <c r="L39" s="20">
        <v>100</v>
      </c>
      <c r="M39" s="20">
        <v>100</v>
      </c>
      <c r="N39" s="21">
        <f>SUM(B39:M39)</f>
        <v>1200</v>
      </c>
      <c r="O39" s="22">
        <f>IF(N11=0,0,N39/N11)</f>
        <v>0.0027272727272727275</v>
      </c>
    </row>
    <row r="40" ht="26" customHeight="1" spans="1:15" x14ac:dyDescent="0.25">
      <c r="A40" s="16" t="s">
        <v>76</v>
      </c>
      <c r="B40" s="21">
        <f>SUM(B26:B39)</f>
        <v>21250</v>
      </c>
      <c r="C40" s="21">
        <f>SUM(C26:C39)</f>
        <v>21120</v>
      </c>
      <c r="D40" s="21">
        <f>SUM(D26:D39)</f>
        <v>21300</v>
      </c>
      <c r="E40" s="21">
        <f>SUM(E26:E39)</f>
        <v>21380</v>
      </c>
      <c r="F40" s="21">
        <f>SUM(F26:F39)</f>
        <v>21150</v>
      </c>
      <c r="G40" s="21">
        <f>SUM(G26:G39)</f>
        <v>21450</v>
      </c>
      <c r="H40" s="21">
        <f>SUM(H26:H39)</f>
        <v>21320</v>
      </c>
      <c r="I40" s="21">
        <f>SUM(I26:I39)</f>
        <v>21240</v>
      </c>
      <c r="J40" s="21">
        <f>SUM(J26:J39)</f>
        <v>21350</v>
      </c>
      <c r="K40" s="21">
        <f>SUM(K26:K39)</f>
        <v>21280</v>
      </c>
      <c r="L40" s="21">
        <f>SUM(L26:L39)</f>
        <v>21200</v>
      </c>
      <c r="M40" s="21">
        <f>SUM(M26:M39)</f>
        <v>21150</v>
      </c>
      <c r="N40" s="21">
        <f>SUM(B40:M40)</f>
        <v>255190</v>
      </c>
      <c r="O40" s="22">
        <f>IF(N11=0,0,N40/N11)</f>
        <v>0.5799772727272727</v>
      </c>
    </row>
    <row r="41" ht="14" customHeight="1" x14ac:dyDescent="0.25"/>
    <row r="42" ht="28" customHeight="1" spans="1:15" x14ac:dyDescent="0.25">
      <c r="A42" s="9" t="s">
        <v>77</v>
      </c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</row>
    <row r="43" ht="32" customHeight="1" spans="1:15" x14ac:dyDescent="0.25">
      <c r="A43" s="18" t="s">
        <v>48</v>
      </c>
      <c r="B43" s="19" t="s">
        <v>20</v>
      </c>
      <c r="C43" s="19" t="s">
        <v>21</v>
      </c>
      <c r="D43" s="19" t="s">
        <v>22</v>
      </c>
      <c r="E43" s="19" t="s">
        <v>23</v>
      </c>
      <c r="F43" s="19" t="s">
        <v>24</v>
      </c>
      <c r="G43" s="19" t="s">
        <v>25</v>
      </c>
      <c r="H43" s="19" t="s">
        <v>26</v>
      </c>
      <c r="I43" s="19" t="s">
        <v>27</v>
      </c>
      <c r="J43" s="19" t="s">
        <v>28</v>
      </c>
      <c r="K43" s="19" t="s">
        <v>29</v>
      </c>
      <c r="L43" s="19" t="s">
        <v>30</v>
      </c>
      <c r="M43" s="19" t="s">
        <v>31</v>
      </c>
      <c r="N43" s="19" t="s">
        <v>49</v>
      </c>
      <c r="O43" s="19" t="s">
        <v>50</v>
      </c>
    </row>
    <row r="44" ht="26" customHeight="1" spans="1:15" x14ac:dyDescent="0.25">
      <c r="A44" s="16" t="s">
        <v>78</v>
      </c>
      <c r="B44" s="21">
        <f>B20-B40</f>
        <v>940</v>
      </c>
      <c r="C44" s="21">
        <f>C20-C40</f>
        <v>390</v>
      </c>
      <c r="D44" s="21">
        <f>D20-D40</f>
        <v>1960</v>
      </c>
      <c r="E44" s="21">
        <f>E20-E40</f>
        <v>2540</v>
      </c>
      <c r="F44" s="21">
        <f>F20-F40</f>
        <v>3730</v>
      </c>
      <c r="G44" s="21">
        <f>G20-G40</f>
        <v>4400</v>
      </c>
      <c r="H44" s="21">
        <f>H20-H40</f>
        <v>3850</v>
      </c>
      <c r="I44" s="21">
        <f>I20-I40</f>
        <v>3640</v>
      </c>
      <c r="J44" s="21">
        <f>J20-J40</f>
        <v>2780</v>
      </c>
      <c r="K44" s="21">
        <f>K20-K40</f>
        <v>3600</v>
      </c>
      <c r="L44" s="21">
        <f>L20-L40</f>
        <v>5510</v>
      </c>
      <c r="M44" s="21">
        <f>M20-M40</f>
        <v>7970</v>
      </c>
      <c r="N44" s="21">
        <f>SUM(B44:M44)</f>
        <v>41310</v>
      </c>
      <c r="O44" s="22">
        <f>IF(N11=0,0,N44/N11)</f>
        <v>0.09388636363636364</v>
      </c>
    </row>
    <row r="45" ht="26" customHeight="1" spans="1:15" x14ac:dyDescent="0.25">
      <c r="A45" s="27" t="s">
        <v>79</v>
      </c>
      <c r="B45" s="22">
        <f>IFERROR(IF(B11=0,0,B44/B11),0)</f>
        <v>0.028923076923076923</v>
      </c>
      <c r="C45" s="22">
        <f>IFERROR(IF(C11=0,0,C44/C11),0)</f>
        <v>0.012380952380952381</v>
      </c>
      <c r="D45" s="22">
        <f>IFERROR(IF(D11=0,0,D44/D11),0)</f>
        <v>0.05764705882352941</v>
      </c>
      <c r="E45" s="22">
        <f>IFERROR(IF(E11=0,0,E44/E11),0)</f>
        <v>0.07154929577464789</v>
      </c>
      <c r="F45" s="22">
        <f>IFERROR(IF(F11=0,0,F44/F11),0)</f>
        <v>0.10081081081081081</v>
      </c>
      <c r="G45" s="22">
        <f>IFERROR(IF(G11=0,0,G44/G11),0)</f>
        <v>0.11428571428571428</v>
      </c>
      <c r="H45" s="22">
        <f>IFERROR(IF(H11=0,0,H44/H11),0)</f>
        <v>0.10266666666666667</v>
      </c>
      <c r="I45" s="22">
        <f>IFERROR(IF(I11=0,0,I44/I11),0)</f>
        <v>0.09837837837837837</v>
      </c>
      <c r="J45" s="22">
        <f>IFERROR(IF(J11=0,0,J44/J11),0)</f>
        <v>0.07830985915492958</v>
      </c>
      <c r="K45" s="22">
        <f>IFERROR(IF(K11=0,0,K44/K11),0)</f>
        <v>0.0972972972972973</v>
      </c>
      <c r="L45" s="22">
        <f>IFERROR(IF(L11=0,0,L44/L11),0)</f>
        <v>0.13775</v>
      </c>
      <c r="M45" s="22">
        <f>IFERROR(IF(M11=0,0,M44/M11),0)</f>
        <v>0.18113636363636362</v>
      </c>
      <c r="N45" s="28">
        <f>IFERROR(IF(N11=0,0,N44/N11),0)</f>
        <v>0.09388636363636364</v>
      </c>
      <c r="O45" s="29" t="s">
        <v>19</v>
      </c>
    </row>
    <row r="46" ht="26" customHeight="1" spans="1:15" x14ac:dyDescent="0.25">
      <c r="A46" s="23" t="s">
        <v>80</v>
      </c>
      <c r="B46" s="20">
        <v>200</v>
      </c>
      <c r="C46" s="20">
        <v>200</v>
      </c>
      <c r="D46" s="20">
        <v>200</v>
      </c>
      <c r="E46" s="20">
        <v>200</v>
      </c>
      <c r="F46" s="20">
        <v>200</v>
      </c>
      <c r="G46" s="20">
        <v>200</v>
      </c>
      <c r="H46" s="20">
        <v>200</v>
      </c>
      <c r="I46" s="20">
        <v>200</v>
      </c>
      <c r="J46" s="20">
        <v>200</v>
      </c>
      <c r="K46" s="20">
        <v>200</v>
      </c>
      <c r="L46" s="20">
        <v>200</v>
      </c>
      <c r="M46" s="20">
        <v>200</v>
      </c>
      <c r="N46" s="21">
        <f>SUM(B46:M46)</f>
        <v>2400</v>
      </c>
      <c r="O46" s="22">
        <f>IF(N11=0,0,N46/N11)</f>
        <v>0.005454545454545455</v>
      </c>
    </row>
    <row r="47" ht="26" customHeight="1" spans="1:15" x14ac:dyDescent="0.25">
      <c r="A47" s="16" t="s">
        <v>81</v>
      </c>
      <c r="B47" s="21">
        <f>B44-B46</f>
        <v>740</v>
      </c>
      <c r="C47" s="21">
        <f>C44-C46</f>
        <v>190</v>
      </c>
      <c r="D47" s="21">
        <f>D44-D46</f>
        <v>1760</v>
      </c>
      <c r="E47" s="21">
        <f>E44-E46</f>
        <v>2340</v>
      </c>
      <c r="F47" s="21">
        <f>F44-F46</f>
        <v>3530</v>
      </c>
      <c r="G47" s="21">
        <f>G44-G46</f>
        <v>4200</v>
      </c>
      <c r="H47" s="21">
        <f>H44-H46</f>
        <v>3650</v>
      </c>
      <c r="I47" s="21">
        <f>I44-I46</f>
        <v>3440</v>
      </c>
      <c r="J47" s="21">
        <f>J44-J46</f>
        <v>2580</v>
      </c>
      <c r="K47" s="21">
        <f>K44-K46</f>
        <v>3400</v>
      </c>
      <c r="L47" s="21">
        <f>L44-L46</f>
        <v>5310</v>
      </c>
      <c r="M47" s="21">
        <f>M44-M46</f>
        <v>7770</v>
      </c>
      <c r="N47" s="21">
        <f>SUM(B47:M47)</f>
        <v>38910</v>
      </c>
      <c r="O47" s="22">
        <f>IF(N11=0,0,N47/N11)</f>
        <v>0.08843181818181818</v>
      </c>
    </row>
    <row r="48" ht="26" customHeight="1" spans="1:15" x14ac:dyDescent="0.25">
      <c r="A48" s="16" t="s">
        <v>82</v>
      </c>
      <c r="B48" s="32">
        <f>IF(B47&gt;0,B47*B4,0)</f>
        <v>163</v>
      </c>
      <c r="C48" s="32">
        <f>IF(C47&gt;0,C47*B4,0)</f>
        <v>42</v>
      </c>
      <c r="D48" s="32">
        <f>IF(D47&gt;0,D47*B4,0)</f>
        <v>387</v>
      </c>
      <c r="E48" s="32">
        <f>IF(E47&gt;0,E47*B4,0)</f>
        <v>515</v>
      </c>
      <c r="F48" s="32">
        <f>IF(F47&gt;0,F47*B4,0)</f>
        <v>777</v>
      </c>
      <c r="G48" s="32">
        <f>IF(G47&gt;0,G47*B4,0)</f>
        <v>924</v>
      </c>
      <c r="H48" s="32">
        <f>IF(H47&gt;0,H47*B4,0)</f>
        <v>803</v>
      </c>
      <c r="I48" s="32">
        <f>IF(I47&gt;0,I47*B4,0)</f>
        <v>757</v>
      </c>
      <c r="J48" s="32">
        <f>IF(J47&gt;0,J47*B4,0)</f>
        <v>568</v>
      </c>
      <c r="K48" s="32">
        <f>IF(K47&gt;0,K47*B4,0)</f>
        <v>748</v>
      </c>
      <c r="L48" s="32">
        <f>IF(L47&gt;0,L47*B4,0)</f>
        <v>1168</v>
      </c>
      <c r="M48" s="32">
        <f>IF(M47&gt;0,M47*B4,0)</f>
        <v>1709</v>
      </c>
      <c r="N48" s="21">
        <f>SUM(B48:M48)</f>
        <v>8561</v>
      </c>
      <c r="O48" s="22">
        <f>IF(N11=0,0,N48/N11)</f>
        <v>0.019456818181818183</v>
      </c>
    </row>
    <row r="49" ht="26" customHeight="1" spans="1:15" x14ac:dyDescent="0.25">
      <c r="A49" s="24" t="s">
        <v>83</v>
      </c>
      <c r="B49" s="25">
        <f>B47-B48</f>
        <v>577</v>
      </c>
      <c r="C49" s="25">
        <f>C47-C48</f>
        <v>148</v>
      </c>
      <c r="D49" s="25">
        <f>D47-D48</f>
        <v>1373</v>
      </c>
      <c r="E49" s="25">
        <f>E47-E48</f>
        <v>1825</v>
      </c>
      <c r="F49" s="25">
        <f>F47-F48</f>
        <v>2753</v>
      </c>
      <c r="G49" s="25">
        <f>G47-G48</f>
        <v>3276</v>
      </c>
      <c r="H49" s="25">
        <f>H47-H48</f>
        <v>2847</v>
      </c>
      <c r="I49" s="25">
        <f>I47-I48</f>
        <v>2683</v>
      </c>
      <c r="J49" s="25">
        <f>J47-J48</f>
        <v>2012</v>
      </c>
      <c r="K49" s="25">
        <f>K47-K48</f>
        <v>2652</v>
      </c>
      <c r="L49" s="25">
        <f>L47-L48</f>
        <v>4142</v>
      </c>
      <c r="M49" s="25">
        <f>M47-M48</f>
        <v>6061</v>
      </c>
      <c r="N49" s="25">
        <f>SUM(B49:M49)</f>
        <v>30349</v>
      </c>
      <c r="O49" s="26">
        <f>IF(N11=0,0,N49/N11)</f>
        <v>0.068975</v>
      </c>
    </row>
    <row r="50" ht="26" customHeight="1" spans="1:15" x14ac:dyDescent="0.25">
      <c r="A50" s="27" t="s">
        <v>84</v>
      </c>
      <c r="B50" s="22">
        <f>IFERROR(IF(B11=0,0,B49/B11),0)</f>
        <v>0.017753846153846155</v>
      </c>
      <c r="C50" s="22">
        <f>IFERROR(IF(C11=0,0,C49/C11),0)</f>
        <v>0.004698412698412698</v>
      </c>
      <c r="D50" s="22">
        <f>IFERROR(IF(D11=0,0,D49/D11),0)</f>
        <v>0.04038235294117647</v>
      </c>
      <c r="E50" s="22">
        <f>IFERROR(IF(E11=0,0,E49/E11),0)</f>
        <v>0.05140845070422535</v>
      </c>
      <c r="F50" s="22">
        <f>IFERROR(IF(F11=0,0,F49/F11),0)</f>
        <v>0.07440540540540541</v>
      </c>
      <c r="G50" s="22">
        <f>IFERROR(IF(G11=0,0,G49/G11),0)</f>
        <v>0.08509090909090909</v>
      </c>
      <c r="H50" s="22">
        <f>IFERROR(IF(H11=0,0,H49/H11),0)</f>
        <v>0.07592</v>
      </c>
      <c r="I50" s="22">
        <f>IFERROR(IF(I11=0,0,I49/I11),0)</f>
        <v>0.07251351351351351</v>
      </c>
      <c r="J50" s="22">
        <f>IFERROR(IF(J11=0,0,J49/J11),0)</f>
        <v>0.05667605633802817</v>
      </c>
      <c r="K50" s="22">
        <f>IFERROR(IF(K11=0,0,K49/K11),0)</f>
        <v>0.07167567567567568</v>
      </c>
      <c r="L50" s="22">
        <f>IFERROR(IF(L11=0,0,L49/L11),0)</f>
        <v>0.10355</v>
      </c>
      <c r="M50" s="22">
        <f>IFERROR(IF(M11=0,0,M49/M11),0)</f>
        <v>0.13775</v>
      </c>
      <c r="N50" s="28">
        <f>IFERROR(IF(N11=0,0,N49/N11),0)</f>
        <v>0.068975</v>
      </c>
      <c r="O50" s="29" t="s">
        <v>19</v>
      </c>
    </row>
    <row r="51" ht="14" customHeight="1" x14ac:dyDescent="0.25"/>
    <row r="52" ht="10" customHeight="1" x14ac:dyDescent="0.25"/>
    <row r="53" ht="28" customHeight="1" spans="1:15" x14ac:dyDescent="0.25">
      <c r="A53" s="9" t="s">
        <v>85</v>
      </c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</row>
    <row r="54" ht="26" customHeight="1" spans="1:6" x14ac:dyDescent="0.25">
      <c r="A54" s="18" t="s">
        <v>48</v>
      </c>
      <c r="B54" s="19" t="s">
        <v>86</v>
      </c>
      <c r="C54" s="19" t="s">
        <v>87</v>
      </c>
      <c r="D54" s="19" t="s">
        <v>88</v>
      </c>
      <c r="E54" s="19" t="s">
        <v>89</v>
      </c>
      <c r="F54" s="19" t="s">
        <v>90</v>
      </c>
    </row>
    <row r="55" ht="26" customHeight="1" spans="1:6" x14ac:dyDescent="0.25">
      <c r="A55" s="16" t="s">
        <v>54</v>
      </c>
      <c r="B55" s="21">
        <f>SUM(B11:D11)</f>
        <v>98000</v>
      </c>
      <c r="C55" s="21">
        <f>SUM(E11:G11)</f>
        <v>111000</v>
      </c>
      <c r="D55" s="21">
        <f>SUM(H11:J11)</f>
        <v>110000</v>
      </c>
      <c r="E55" s="21">
        <f>SUM(K11:M11)</f>
        <v>121000</v>
      </c>
      <c r="F55" s="21">
        <f>N11</f>
        <v>440000</v>
      </c>
    </row>
    <row r="56" ht="26" customHeight="1" spans="1:6" x14ac:dyDescent="0.25">
      <c r="A56" s="16" t="s">
        <v>57</v>
      </c>
      <c r="B56" s="21">
        <f>SUM(B19:D19)</f>
        <v>31040</v>
      </c>
      <c r="C56" s="21">
        <f>SUM(E19:G19)</f>
        <v>36350</v>
      </c>
      <c r="D56" s="21">
        <f>SUM(H19:J19)</f>
        <v>35820</v>
      </c>
      <c r="E56" s="21">
        <f>SUM(K19:M19)</f>
        <v>40290</v>
      </c>
      <c r="F56" s="21">
        <f>N19</f>
        <v>143500</v>
      </c>
    </row>
    <row r="57" ht="26" customHeight="1" spans="1:6" x14ac:dyDescent="0.25">
      <c r="A57" s="24" t="s">
        <v>58</v>
      </c>
      <c r="B57" s="25">
        <f>SUM(B20:D20)</f>
        <v>66960</v>
      </c>
      <c r="C57" s="25">
        <f>SUM(E20:G20)</f>
        <v>74650</v>
      </c>
      <c r="D57" s="25">
        <f>SUM(H20:J20)</f>
        <v>74180</v>
      </c>
      <c r="E57" s="25">
        <f>SUM(K20:M20)</f>
        <v>80710</v>
      </c>
      <c r="F57" s="25">
        <f>N20</f>
        <v>296500</v>
      </c>
    </row>
    <row r="58" ht="26" customHeight="1" spans="1:6" x14ac:dyDescent="0.25">
      <c r="A58" s="16" t="s">
        <v>76</v>
      </c>
      <c r="B58" s="21">
        <f>SUM(B40:D40)</f>
        <v>63670</v>
      </c>
      <c r="C58" s="21">
        <f>SUM(E40:G40)</f>
        <v>63980</v>
      </c>
      <c r="D58" s="21">
        <f>SUM(H40:J40)</f>
        <v>63910</v>
      </c>
      <c r="E58" s="21">
        <f>SUM(K40:M40)</f>
        <v>63630</v>
      </c>
      <c r="F58" s="21">
        <f>N40</f>
        <v>255190</v>
      </c>
    </row>
    <row r="59" ht="26" customHeight="1" spans="1:6" x14ac:dyDescent="0.25">
      <c r="A59" s="24" t="s">
        <v>83</v>
      </c>
      <c r="B59" s="25">
        <f>SUM(B49:D49)</f>
        <v>2098</v>
      </c>
      <c r="C59" s="25">
        <f>SUM(E49:G49)</f>
        <v>7854</v>
      </c>
      <c r="D59" s="25">
        <f>SUM(H49:J49)</f>
        <v>7542</v>
      </c>
      <c r="E59" s="25">
        <f>SUM(K49:M49)</f>
        <v>12855</v>
      </c>
      <c r="F59" s="25">
        <f>N49</f>
        <v>30349</v>
      </c>
    </row>
    <row r="60" ht="10" customHeight="1" x14ac:dyDescent="0.25"/>
    <row r="61" ht="6" customHeight="1" x14ac:dyDescent="0.25"/>
    <row r="62" ht="20" customHeight="1" spans="1:15" x14ac:dyDescent="0.25">
      <c r="A62" s="11" t="s">
        <v>17</v>
      </c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</row>
    <row r="63" ht="20" customHeight="1" spans="1:15" x14ac:dyDescent="0.25">
      <c r="A63" s="12" t="s">
        <v>18</v>
      </c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</row>
  </sheetData>
  <sheetProtection sheet="1"/>
  <mergeCells count="5">
    <mergeCell ref="A1:O1"/>
    <mergeCell ref="A2:O2"/>
    <mergeCell ref="C4:F4"/>
    <mergeCell ref="A62:O62"/>
    <mergeCell ref="A63:O63"/>
  </mergeCells>
  <conditionalFormatting sqref="B20:O20">
    <cfRule type="cellIs" dxfId="0" priority="1" operator="lessThan">
      <formula>0</formula>
    </cfRule>
    <cfRule type="cellIs" dxfId="1" priority="2" operator="greaterThan">
      <formula>0</formula>
    </cfRule>
  </conditionalFormatting>
  <conditionalFormatting sqref="B44:O44">
    <cfRule type="cellIs" dxfId="2" priority="3" operator="lessThan">
      <formula>0</formula>
    </cfRule>
    <cfRule type="cellIs" dxfId="3" priority="4" operator="greaterThan">
      <formula>0</formula>
    </cfRule>
  </conditionalFormatting>
  <conditionalFormatting sqref="B47:O47">
    <cfRule type="cellIs" dxfId="4" priority="5" operator="lessThan">
      <formula>0</formula>
    </cfRule>
    <cfRule type="cellIs" dxfId="5" priority="6" operator="greaterThan">
      <formula>0</formula>
    </cfRule>
  </conditionalFormatting>
  <conditionalFormatting sqref="B49:O49">
    <cfRule type="cellIs" dxfId="6" priority="7" operator="lessThan">
      <formula>0</formula>
    </cfRule>
    <cfRule type="cellIs" dxfId="7" priority="8" operator="greaterThan">
      <formula>0</formula>
    </cfRule>
  </conditionalFormatting>
  <hyperlinks>
    <hyperlink ref="A63" r:id="rId1"/>
  </hyperlinks>
  <pageMargins left="0.5" right="0.5" top="0.5" bottom="0.5" header="0.3" footer="0.3"/>
  <pageSetup paperSize="1" orientation="landscape" fitToWidth="1" fitToHeight="0"/>
  <headerFooter>
    <oddFooter>&amp;L&amp;8FinancialAha.com&amp;C&amp;8Page &amp;P of &amp;N&amp;R&amp;8&amp;D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9A7B4F"/>
    <pageSetUpPr fitToPage="1"/>
  </sheetPr>
  <dimension ref="A1:B72"/>
  <sheetViews>
    <sheetView workbookViewId="0" showGridLines="0" zoomScale="125"/>
  </sheetViews>
  <sheetFormatPr defaultRowHeight="15" outlineLevelRow="0" outlineLevelCol="0" x14ac:dyDescent="55"/>
  <cols>
    <col min="1" max="1" width="3" customWidth="1"/>
    <col min="2" max="2" width="80" customWidth="1"/>
    <col min="8" max="8" width="20" customWidth="1"/>
  </cols>
  <sheetData>
    <row r="1" ht="48" customHeight="1" spans="2:2" x14ac:dyDescent="0.25">
      <c r="B1" s="33" t="s">
        <v>91</v>
      </c>
    </row>
    <row r="2" ht="20" customHeight="1" spans="2:2" x14ac:dyDescent="0.25">
      <c r="B2" s="34" t="s">
        <v>92</v>
      </c>
    </row>
    <row r="3" ht="16" customHeight="1" x14ac:dyDescent="0.25"/>
    <row r="4" ht="28" customHeight="1" spans="1:2" x14ac:dyDescent="0.25">
      <c r="A4" s="35" t="s">
        <v>93</v>
      </c>
      <c r="B4" s="10"/>
    </row>
    <row r="6" ht="24" customHeight="1" spans="2:2" x14ac:dyDescent="0.25">
      <c r="B6" s="36" t="s">
        <v>94</v>
      </c>
    </row>
    <row r="7" ht="24" customHeight="1" spans="2:2" x14ac:dyDescent="0.25">
      <c r="B7" s="36" t="s">
        <v>95</v>
      </c>
    </row>
    <row r="8" ht="24" customHeight="1" spans="2:2" x14ac:dyDescent="0.25">
      <c r="B8" s="36" t="s">
        <v>96</v>
      </c>
    </row>
    <row r="9" ht="24" customHeight="1" spans="2:2" x14ac:dyDescent="0.25">
      <c r="B9" s="36" t="s">
        <v>97</v>
      </c>
    </row>
    <row r="10" ht="24" customHeight="1" spans="2:2" x14ac:dyDescent="0.25">
      <c r="B10" s="36" t="s">
        <v>98</v>
      </c>
    </row>
    <row r="11" ht="12" customHeight="1" x14ac:dyDescent="0.25"/>
    <row r="12" ht="28" customHeight="1" spans="1:2" x14ac:dyDescent="0.25">
      <c r="A12" s="35" t="s">
        <v>99</v>
      </c>
      <c r="B12" s="10"/>
    </row>
    <row r="14" ht="24" customHeight="1" spans="2:2" x14ac:dyDescent="0.25">
      <c r="B14" s="36" t="s">
        <v>100</v>
      </c>
    </row>
    <row r="15" ht="24" customHeight="1" spans="2:2" x14ac:dyDescent="0.25">
      <c r="B15" s="36" t="s">
        <v>101</v>
      </c>
    </row>
    <row r="16" ht="24" customHeight="1" spans="2:2" x14ac:dyDescent="0.25">
      <c r="B16" s="36" t="s">
        <v>102</v>
      </c>
    </row>
    <row r="17" ht="24" customHeight="1" spans="2:2" x14ac:dyDescent="0.25">
      <c r="B17" s="36" t="s">
        <v>103</v>
      </c>
    </row>
    <row r="18" ht="24" customHeight="1" spans="2:2" x14ac:dyDescent="0.25">
      <c r="B18" s="36" t="s">
        <v>104</v>
      </c>
    </row>
    <row r="19" ht="24" customHeight="1" spans="2:2" x14ac:dyDescent="0.25">
      <c r="B19" s="36" t="s">
        <v>105</v>
      </c>
    </row>
    <row r="20" ht="24" customHeight="1" spans="2:2" x14ac:dyDescent="0.25">
      <c r="B20" s="36" t="s">
        <v>106</v>
      </c>
    </row>
    <row r="21" ht="24" customHeight="1" spans="2:2" x14ac:dyDescent="0.25">
      <c r="B21" s="36" t="s">
        <v>107</v>
      </c>
    </row>
    <row r="22" ht="24" customHeight="1" spans="2:2" x14ac:dyDescent="0.25">
      <c r="B22" s="36" t="s">
        <v>108</v>
      </c>
    </row>
    <row r="23" ht="24" customHeight="1" spans="2:2" x14ac:dyDescent="0.25">
      <c r="B23" s="36" t="s">
        <v>109</v>
      </c>
    </row>
    <row r="24" ht="24" customHeight="1" spans="2:2" x14ac:dyDescent="0.25">
      <c r="B24" s="36" t="s">
        <v>110</v>
      </c>
    </row>
    <row r="25" ht="12" customHeight="1" x14ac:dyDescent="0.25"/>
    <row r="26" ht="28" customHeight="1" spans="1:2" x14ac:dyDescent="0.25">
      <c r="A26" s="35" t="s">
        <v>111</v>
      </c>
      <c r="B26" s="10"/>
    </row>
    <row r="28" ht="24" customHeight="1" spans="2:2" x14ac:dyDescent="0.25">
      <c r="B28" s="36" t="s">
        <v>112</v>
      </c>
    </row>
    <row r="29" ht="24" customHeight="1" spans="2:2" x14ac:dyDescent="0.25">
      <c r="B29" s="36" t="s">
        <v>113</v>
      </c>
    </row>
    <row r="30" ht="24" customHeight="1" spans="2:2" x14ac:dyDescent="0.25">
      <c r="B30" s="36" t="s">
        <v>114</v>
      </c>
    </row>
    <row r="31" ht="24" customHeight="1" spans="2:2" x14ac:dyDescent="0.25">
      <c r="B31" s="36" t="s">
        <v>115</v>
      </c>
    </row>
    <row r="32" ht="12" customHeight="1" x14ac:dyDescent="0.25"/>
    <row r="33" ht="28" customHeight="1" spans="1:2" x14ac:dyDescent="0.25">
      <c r="A33" s="35" t="s">
        <v>116</v>
      </c>
      <c r="B33" s="10"/>
    </row>
    <row r="35" ht="24" customHeight="1" spans="2:2" x14ac:dyDescent="0.25">
      <c r="B35" s="36" t="s">
        <v>117</v>
      </c>
    </row>
    <row r="36" ht="24" customHeight="1" spans="2:2" x14ac:dyDescent="0.25">
      <c r="B36" s="36" t="s">
        <v>118</v>
      </c>
    </row>
    <row r="37" ht="24" customHeight="1" spans="2:2" x14ac:dyDescent="0.25">
      <c r="B37" s="36" t="s">
        <v>119</v>
      </c>
    </row>
    <row r="38" ht="24" customHeight="1" spans="2:2" x14ac:dyDescent="0.25">
      <c r="B38" s="36" t="s">
        <v>120</v>
      </c>
    </row>
    <row r="39" ht="24" customHeight="1" spans="2:2" x14ac:dyDescent="0.25">
      <c r="B39" s="36" t="s">
        <v>121</v>
      </c>
    </row>
    <row r="40" ht="24" customHeight="1" spans="2:2" x14ac:dyDescent="0.25">
      <c r="B40" s="36" t="s">
        <v>122</v>
      </c>
    </row>
    <row r="41" ht="12" customHeight="1" x14ac:dyDescent="0.25"/>
    <row r="42" ht="28" customHeight="1" spans="1:2" x14ac:dyDescent="0.25">
      <c r="A42" s="35" t="s">
        <v>85</v>
      </c>
      <c r="B42" s="10"/>
    </row>
    <row r="44" ht="24" customHeight="1" spans="2:2" x14ac:dyDescent="0.25">
      <c r="B44" s="36" t="s">
        <v>123</v>
      </c>
    </row>
    <row r="45" ht="24" customHeight="1" spans="2:2" x14ac:dyDescent="0.25">
      <c r="B45" s="36" t="s">
        <v>124</v>
      </c>
    </row>
    <row r="46" ht="24" customHeight="1" spans="2:2" x14ac:dyDescent="0.25">
      <c r="B46" s="36" t="s">
        <v>125</v>
      </c>
    </row>
    <row r="47" ht="24" customHeight="1" spans="2:2" x14ac:dyDescent="0.25">
      <c r="B47" s="36" t="s">
        <v>126</v>
      </c>
    </row>
    <row r="48" ht="12" customHeight="1" x14ac:dyDescent="0.25"/>
    <row r="49" ht="28" customHeight="1" spans="1:2" x14ac:dyDescent="0.25">
      <c r="A49" s="35" t="s">
        <v>127</v>
      </c>
      <c r="B49" s="10"/>
    </row>
    <row r="51" ht="24" customHeight="1" spans="2:2" x14ac:dyDescent="0.25">
      <c r="B51" s="36" t="s">
        <v>128</v>
      </c>
    </row>
    <row r="52" ht="24" customHeight="1" spans="2:2" x14ac:dyDescent="0.25">
      <c r="B52" s="36" t="s">
        <v>129</v>
      </c>
    </row>
    <row r="53" ht="24" customHeight="1" spans="2:2" x14ac:dyDescent="0.25">
      <c r="B53" s="36" t="s">
        <v>130</v>
      </c>
    </row>
    <row r="54" ht="24" customHeight="1" spans="2:2" x14ac:dyDescent="0.25">
      <c r="B54" s="36" t="s">
        <v>131</v>
      </c>
    </row>
    <row r="55" ht="24" customHeight="1" spans="2:2" x14ac:dyDescent="0.25">
      <c r="B55" s="36" t="s">
        <v>132</v>
      </c>
    </row>
    <row r="56" ht="24" customHeight="1" spans="2:2" x14ac:dyDescent="0.25">
      <c r="B56" s="36" t="s">
        <v>133</v>
      </c>
    </row>
    <row r="57" ht="12" customHeight="1" x14ac:dyDescent="0.25"/>
    <row r="58" ht="28" customHeight="1" spans="1:2" x14ac:dyDescent="0.25">
      <c r="A58" s="35" t="s">
        <v>134</v>
      </c>
      <c r="B58" s="10"/>
    </row>
    <row r="60" ht="24" customHeight="1" spans="2:2" x14ac:dyDescent="0.25">
      <c r="B60" s="36" t="s">
        <v>135</v>
      </c>
    </row>
    <row r="61" ht="24" customHeight="1" spans="2:2" x14ac:dyDescent="0.25">
      <c r="B61" s="36" t="s">
        <v>136</v>
      </c>
    </row>
    <row r="62" ht="24" customHeight="1" spans="2:2" x14ac:dyDescent="0.25">
      <c r="B62" s="36" t="s">
        <v>137</v>
      </c>
    </row>
    <row r="63" ht="24" customHeight="1" spans="2:2" x14ac:dyDescent="0.25">
      <c r="B63" s="36" t="s">
        <v>138</v>
      </c>
    </row>
    <row r="64" ht="12" customHeight="1" x14ac:dyDescent="0.25"/>
    <row r="65" ht="28" customHeight="1" spans="1:2" x14ac:dyDescent="0.25">
      <c r="A65" s="35" t="s">
        <v>139</v>
      </c>
      <c r="B65" s="10"/>
    </row>
    <row r="67" ht="24" customHeight="1" spans="2:2" x14ac:dyDescent="0.25">
      <c r="B67" s="36" t="s">
        <v>140</v>
      </c>
    </row>
    <row r="68" ht="24" customHeight="1" spans="2:2" x14ac:dyDescent="0.25">
      <c r="B68" s="36" t="s">
        <v>141</v>
      </c>
    </row>
    <row r="69" ht="12" customHeight="1" x14ac:dyDescent="0.25"/>
    <row r="70" ht="6" customHeight="1" x14ac:dyDescent="0.25"/>
    <row r="71" ht="20" customHeight="1" spans="1:2" x14ac:dyDescent="0.25">
      <c r="A71" s="37" t="s">
        <v>17</v>
      </c>
      <c r="B71" s="37"/>
    </row>
    <row r="72" ht="20" customHeight="1" spans="1:2" x14ac:dyDescent="0.25">
      <c r="A72" s="38" t="s">
        <v>18</v>
      </c>
      <c r="B72" s="38"/>
    </row>
  </sheetData>
  <mergeCells count="2">
    <mergeCell ref="A71:B71"/>
    <mergeCell ref="A72:B72"/>
  </mergeCells>
  <hyperlinks>
    <hyperlink ref="A72" r:id="rId1"/>
  </hyperlinks>
  <pageMargins left="0.5" right="0.5" top="0.5" bottom="0.5" header="0.3" footer="0.3"/>
  <pageSetup paperSize="1" orientation="portrait" fitToWidth="1" fitToHeight="0"/>
  <headerFooter>
    <oddFooter>&amp;L&amp;8FinancialAha.com&amp;C&amp;8Page &amp;P of &amp;N&amp;R&amp;8&amp;D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Dashboard</vt:lpstr>
      <vt:lpstr>Monthly Budget</vt:lpstr>
      <vt:lpstr>How to Use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FinancialAha.com</dc:creator>
  <dc:title>Business Budget</dc:title>
  <dc:subject>Financial Template</dc:subject>
  <dc:description>Free Business Budget template by FinancialAha.com</dc:description>
  <cp:keywords>finance, template, spreadsheet, FinancialAha</cp:keywords>
  <cp:category>Finance</cp:category>
  <cp:lastModifiedBy>Unknown</cp:lastModifiedBy>
  <cp:lastPrinted>2026-04-01T17:59:53Z</cp:lastPrinted>
  <dcterms:created xsi:type="dcterms:W3CDTF">2026-04-01T17:59:53Z</dcterms:created>
  <dcterms:modified xsi:type="dcterms:W3CDTF">2026-04-01T17:59:53Z</dcterms:modified>
</cp:coreProperties>
</file>