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<sst xmlns="http://schemas.openxmlformats.org/spreadsheetml/2006/main" count="49" uniqueCount="44">
  <si>
    <t>Balloon Loan Calculator</t>
  </si>
  <si>
    <t>by FinancialAha.com - Understand your balloon payment</t>
  </si>
  <si>
    <t>MONTHLY PAYMENT</t>
  </si>
  <si>
    <t>BALLOON PAYMENT</t>
  </si>
  <si>
    <t>TOTAL INTEREST</t>
  </si>
  <si>
    <t>BALLOON TERM</t>
  </si>
  <si>
    <t>Regular payment</t>
  </si>
  <si>
    <t>Final lump sum</t>
  </si>
  <si>
    <t>Interest cost</t>
  </si>
  <si>
    <t>Months</t>
  </si>
  <si>
    <t>PAYMENT STRUCTURE</t>
  </si>
  <si>
    <t>Created with FinancialAha.com - Free financial tools and templates</t>
  </si>
  <si>
    <t>Get a premium spreadsheet from FinancialAha.com</t>
  </si>
  <si>
    <t>Calculate payments for loans with a final balloon payment.</t>
  </si>
  <si>
    <t>LOAN DETAILS</t>
  </si>
  <si>
    <t>Loan Amount</t>
  </si>
  <si>
    <t>Annual Interest Rate</t>
  </si>
  <si>
    <t>Balloon Term (Months)</t>
  </si>
  <si>
    <t>Amortization Period (Months)</t>
  </si>
  <si>
    <t>RESULTS</t>
  </si>
  <si>
    <t>Monthly Payment</t>
  </si>
  <si>
    <t>Balloon Payment</t>
  </si>
  <si>
    <t>Total Interest Paid</t>
  </si>
  <si>
    <t>PAYMENT SCHEDULE</t>
  </si>
  <si>
    <t>Month</t>
  </si>
  <si>
    <t>Payment</t>
  </si>
  <si>
    <t>Principal</t>
  </si>
  <si>
    <t>Interest</t>
  </si>
  <si>
    <t>Balance</t>
  </si>
  <si>
    <t>How to Use This Calculator</t>
  </si>
  <si>
    <t>Understand balloon loans and plan for the final payment.</t>
  </si>
  <si>
    <t>WHAT IS A BALLOON LOAN?</t>
  </si>
  <si>
    <t>A balloon loan has lower monthly payments based on a longer amortization period</t>
  </si>
  <si>
    <t>But the remaining balance comes due as a large "balloon" payment at the end of the term</t>
  </si>
  <si>
    <t>Common in commercial real estate and some auto loans</t>
  </si>
  <si>
    <t>You will need to pay the balloon amount, refinance, or sell the asset</t>
  </si>
  <si>
    <t>GETTING STARTED</t>
  </si>
  <si>
    <t>1. Enter the loan amount and interest rate</t>
  </si>
  <si>
    <t>2. Set the balloon term (when the loan comes due)</t>
  </si>
  <si>
    <t>3. Set the amortization period (used to calculate the monthly payment)</t>
  </si>
  <si>
    <t>4. View the monthly payment and final balloon amount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</si>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</sst>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right" vertical="center"/>
      <protection locked="0"/>
    </xf>
    <xf numFmtId="165" fontId="13" fillId="3" borderId="6" xfId="0" applyNumberFormat="1" applyFont="1" applyFill="1" applyBorder="1" applyAlignment="1" applyProtection="1">
      <alignment horizontal="center" vertical="center"/>
    </xf>
    <xf numFmtId="165" fontId="14" fillId="3" borderId="6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right" vertical="center"/>
    </xf>
    <xf numFmtId="165" fontId="12" fillId="0" borderId="7" xfId="0" applyNumberFormat="1" applyFont="1" applyBorder="1" applyAlignment="1" applyProtection="1">
      <alignment horizontal="right" vertical="center"/>
    </xf>
    <xf numFmtId="0" fontId="12" fillId="5" borderId="7" xfId="0" applyFont="1" applyFill="1" applyBorder="1" applyAlignment="1" applyProtection="1">
      <alignment horizontal="right" vertical="center"/>
    </xf>
    <xf numFmtId="165" fontId="12" fillId="5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Payment Structure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Structure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'_ChartData'!$A$2:$A$4</c:f>
              <c:strCache>
                <c:ptCount val="3"/>
                <c:pt idx="0">
                  <c:v>Regular Payments</c:v>
                </c:pt>
                <c:pt idx="1">
                  <c:v>Balloon Payment</c:v>
                </c:pt>
                <c:pt idx="2">
                  <c:v>Interest</c:v>
                </c:pt>
              </c:strCache>
            </c:strRef>
          </c:cat>
          <c:val>
            <c:numRef>
              <c:f>'_ChartData'!$B$2:$B$4</c:f>
              <c:numCache>
                <c:formatCode>$#,##0</c:formatCode>
                <c:ptCount val="3"/>
                <c:pt idx="0">
                  <c:v>71946</c:v>
                </c:pt>
                <c:pt idx="1">
                  <c:v>186109</c:v>
                </c:pt>
                <c:pt idx="2">
                  <c:v>58055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104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4" width="16" customWidth="1"/>
    <col min="5" max="5" width="20" customWidth="1"/>
  </cols>
  <sheetData>
    <row r="1" ht="48" customHeight="1" spans="1:5" x14ac:dyDescent="0.25">
      <c r="A1" s="12" t="s">
        <v>0</v>
      </c>
      <c r="B1" s="12"/>
      <c r="C1" s="12"/>
      <c r="D1" s="12"/>
      <c r="E1" s="12"/>
    </row>
    <row r="2" ht="24" customHeight="1" spans="1:5" x14ac:dyDescent="0.25">
      <c r="A2" s="13" t="s">
        <v>13</v>
      </c>
      <c r="B2" s="13"/>
      <c r="C2" s="13"/>
      <c r="D2" s="13"/>
      <c r="E2" s="13"/>
    </row>
    <row r="3" ht="14" customHeight="1" x14ac:dyDescent="0.25"/>
    <row r="4" ht="28" customHeight="1" spans="1:5" x14ac:dyDescent="0.25">
      <c r="A4" s="14" t="s">
        <v>14</v>
      </c>
      <c r="B4" s="9"/>
      <c r="C4" s="9"/>
      <c r="D4" s="9"/>
      <c r="E4" s="9"/>
    </row>
    <row r="5" ht="26" customHeight="1" spans="1:2" x14ac:dyDescent="0.25">
      <c r="A5" s="15" t="s">
        <v>15</v>
      </c>
      <c r="B5" s="16">
        <v>200000</v>
      </c>
    </row>
    <row r="6" ht="26" customHeight="1" spans="1:2" x14ac:dyDescent="0.25">
      <c r="A6" s="15" t="s">
        <v>16</v>
      </c>
      <c r="B6" s="17">
        <v>0.06</v>
      </c>
    </row>
    <row r="7" ht="26" customHeight="1" spans="1:2" x14ac:dyDescent="0.25">
      <c r="A7" s="15" t="s">
        <v>17</v>
      </c>
      <c r="B7" s="18">
        <v>60</v>
      </c>
    </row>
    <row r="8" ht="26" customHeight="1" spans="1:2" x14ac:dyDescent="0.25">
      <c r="A8" s="15" t="s">
        <v>18</v>
      </c>
      <c r="B8" s="18">
        <v>360</v>
      </c>
    </row>
    <row r="9" ht="20" customHeight="1" x14ac:dyDescent="0.25"/>
    <row r="10" ht="28" customHeight="1" spans="1:5" x14ac:dyDescent="0.25">
      <c r="A10" s="14" t="s">
        <v>19</v>
      </c>
      <c r="B10" s="9"/>
      <c r="C10" s="9"/>
      <c r="D10" s="9"/>
      <c r="E10" s="9"/>
    </row>
    <row r="11" ht="26" customHeight="1" spans="1:2" x14ac:dyDescent="0.25">
      <c r="A11" s="15" t="s">
        <v>20</v>
      </c>
      <c r="B11" s="19">
        <f>IFERROR(ROUND((B5*(B6/12))/(1-(1+B6/12)^(-B8)),2),0)</f>
        <v>1199.1</v>
      </c>
    </row>
    <row r="12" ht="26" customHeight="1" spans="1:2" x14ac:dyDescent="0.25">
      <c r="A12" s="15" t="s">
        <v>21</v>
      </c>
      <c r="B12" s="19">
        <f>IFERROR(ROUND(INDEX(E20:E103,B7),2),0)</f>
        <v>186108.71</v>
      </c>
    </row>
    <row r="13" ht="26" customHeight="1" spans="1:2" x14ac:dyDescent="0.25">
      <c r="A13" s="15" t="s">
        <v>22</v>
      </c>
      <c r="B13" s="20">
        <f>ROUND(B11*B7+B12-B5,2)</f>
        <v>58054.78</v>
      </c>
    </row>
    <row r="14" ht="20" customHeight="1" x14ac:dyDescent="0.25"/>
    <row r="15" ht="28" customHeight="1" spans="1:5" x14ac:dyDescent="0.25">
      <c r="A15" s="14" t="s">
        <v>23</v>
      </c>
      <c r="B15" s="9"/>
      <c r="C15" s="9"/>
      <c r="D15" s="9"/>
      <c r="E15" s="9"/>
    </row>
    <row r="16" ht="32" customHeight="1" spans="1:5" x14ac:dyDescent="0.25">
      <c r="A16" s="21" t="s">
        <v>24</v>
      </c>
      <c r="B16" s="21" t="s">
        <v>25</v>
      </c>
      <c r="C16" s="21" t="s">
        <v>26</v>
      </c>
      <c r="D16" s="21" t="s">
        <v>27</v>
      </c>
      <c r="E16" s="21" t="s">
        <v>28</v>
      </c>
    </row>
    <row r="17" ht="26" customHeight="1" spans="1:5" x14ac:dyDescent="0.25">
      <c r="A17" s="22">
        <f>IF(ROW()-17+1&gt;B7,"",ROW()-17+1)</f>
        <v>1</v>
      </c>
      <c r="B17" s="23">
        <f>IF(A17="","",B11)</f>
        <v>1199.1</v>
      </c>
      <c r="C17" s="23">
        <f>IF(A17="","",B17-D17)</f>
        <v>199.1</v>
      </c>
      <c r="D17" s="23">
        <f>IF(A17="","",ROUND(B5*(B6/12),2))</f>
        <v>1000</v>
      </c>
      <c r="E17" s="23">
        <f>IF(A17="","",MAX(0,B5-C17))</f>
        <v>199800.9</v>
      </c>
    </row>
    <row r="18" ht="26" customHeight="1" spans="1:5" x14ac:dyDescent="0.25">
      <c r="A18" s="24">
        <f>IF(ROW()-17+1&gt;B7,"",ROW()-17+1)</f>
        <v>2</v>
      </c>
      <c r="B18" s="25">
        <f>IF(A18="","",B11)</f>
        <v>1199.1</v>
      </c>
      <c r="C18" s="25">
        <f>IF(A18="","",B18-D18)</f>
        <v>200.1</v>
      </c>
      <c r="D18" s="25">
        <f>IF(A18="","",ROUND(E17*(B6/12),2))</f>
        <v>999</v>
      </c>
      <c r="E18" s="25">
        <f>IF(A18="","",MAX(0,E17-C18))</f>
        <v>199600.8</v>
      </c>
    </row>
    <row r="19" ht="26" customHeight="1" spans="1:5" x14ac:dyDescent="0.25">
      <c r="A19" s="22">
        <f>IF(ROW()-17+1&gt;B7,"",ROW()-17+1)</f>
        <v>3</v>
      </c>
      <c r="B19" s="23">
        <f>IF(A19="","",B11)</f>
        <v>1199.1</v>
      </c>
      <c r="C19" s="23">
        <f>IF(A19="","",B19-D19)</f>
        <v>201.1</v>
      </c>
      <c r="D19" s="23">
        <f>IF(A19="","",ROUND(E18*(B6/12),2))</f>
        <v>998</v>
      </c>
      <c r="E19" s="23">
        <f>IF(A19="","",MAX(0,E18-C19))</f>
        <v>199399.71</v>
      </c>
    </row>
    <row r="20" ht="26" customHeight="1" spans="1:5" x14ac:dyDescent="0.25">
      <c r="A20" s="24">
        <f>IF(ROW()-17+1&gt;B7,"",ROW()-17+1)</f>
        <v>4</v>
      </c>
      <c r="B20" s="25">
        <f>IF(A20="","",B11)</f>
        <v>1199.1</v>
      </c>
      <c r="C20" s="25">
        <f>IF(A20="","",B20-D20)</f>
        <v>202.1</v>
      </c>
      <c r="D20" s="25">
        <f>IF(A20="","",ROUND(E19*(B6/12),2))</f>
        <v>997</v>
      </c>
      <c r="E20" s="25">
        <f>IF(A20="","",MAX(0,E19-C20))</f>
        <v>199197.6</v>
      </c>
    </row>
    <row r="21" ht="26" customHeight="1" spans="1:5" x14ac:dyDescent="0.25">
      <c r="A21" s="22">
        <f>IF(ROW()-17+1&gt;B7,"",ROW()-17+1)</f>
        <v>5</v>
      </c>
      <c r="B21" s="23">
        <f>IF(A21="","",B11)</f>
        <v>1199.1</v>
      </c>
      <c r="C21" s="23">
        <f>IF(A21="","",B21-D21)</f>
        <v>203.11</v>
      </c>
      <c r="D21" s="23">
        <f>IF(A21="","",ROUND(E20*(B6/12),2))</f>
        <v>995.99</v>
      </c>
      <c r="E21" s="23">
        <f>IF(A21="","",MAX(0,E20-C21))</f>
        <v>198994.49</v>
      </c>
    </row>
    <row r="22" ht="26" customHeight="1" spans="1:5" x14ac:dyDescent="0.25">
      <c r="A22" s="24">
        <f>IF(ROW()-17+1&gt;B7,"",ROW()-17+1)</f>
        <v>6</v>
      </c>
      <c r="B22" s="25">
        <f>IF(A22="","",B11)</f>
        <v>1199.1</v>
      </c>
      <c r="C22" s="25">
        <f>IF(A22="","",B22-D22)</f>
        <v>204.13</v>
      </c>
      <c r="D22" s="25">
        <f>IF(A22="","",ROUND(E21*(B6/12),2))</f>
        <v>994.97</v>
      </c>
      <c r="E22" s="25">
        <f>IF(A22="","",MAX(0,E21-C22))</f>
        <v>198790.36</v>
      </c>
    </row>
    <row r="23" ht="26" customHeight="1" spans="1:5" x14ac:dyDescent="0.25">
      <c r="A23" s="22">
        <f>IF(ROW()-17+1&gt;B7,"",ROW()-17+1)</f>
        <v>7</v>
      </c>
      <c r="B23" s="23">
        <f>IF(A23="","",B11)</f>
        <v>1199.1</v>
      </c>
      <c r="C23" s="23">
        <f>IF(A23="","",B23-D23)</f>
        <v>205.15</v>
      </c>
      <c r="D23" s="23">
        <f>IF(A23="","",ROUND(E22*(B6/12),2))</f>
        <v>993.95</v>
      </c>
      <c r="E23" s="23">
        <f>IF(A23="","",MAX(0,E22-C23))</f>
        <v>198585.21</v>
      </c>
    </row>
    <row r="24" ht="26" customHeight="1" spans="1:5" x14ac:dyDescent="0.25">
      <c r="A24" s="24">
        <f>IF(ROW()-17+1&gt;B7,"",ROW()-17+1)</f>
        <v>8</v>
      </c>
      <c r="B24" s="25">
        <f>IF(A24="","",B11)</f>
        <v>1199.1</v>
      </c>
      <c r="C24" s="25">
        <f>IF(A24="","",B24-D24)</f>
        <v>206.17</v>
      </c>
      <c r="D24" s="25">
        <f>IF(A24="","",ROUND(E23*(B6/12),2))</f>
        <v>992.93</v>
      </c>
      <c r="E24" s="25">
        <f>IF(A24="","",MAX(0,E23-C24))</f>
        <v>198379.04</v>
      </c>
    </row>
    <row r="25" ht="26" customHeight="1" spans="1:5" x14ac:dyDescent="0.25">
      <c r="A25" s="22">
        <f>IF(ROW()-17+1&gt;B7,"",ROW()-17+1)</f>
        <v>9</v>
      </c>
      <c r="B25" s="23">
        <f>IF(A25="","",B11)</f>
        <v>1199.1</v>
      </c>
      <c r="C25" s="23">
        <f>IF(A25="","",B25-D25)</f>
        <v>207.21</v>
      </c>
      <c r="D25" s="23">
        <f>IF(A25="","",ROUND(E24*(B6/12),2))</f>
        <v>991.9</v>
      </c>
      <c r="E25" s="23">
        <f>IF(A25="","",MAX(0,E24-C25))</f>
        <v>198171.83</v>
      </c>
    </row>
    <row r="26" ht="26" customHeight="1" spans="1:5" x14ac:dyDescent="0.25">
      <c r="A26" s="24">
        <f>IF(ROW()-17+1&gt;B7,"",ROW()-17+1)</f>
        <v>10</v>
      </c>
      <c r="B26" s="25">
        <f>IF(A26="","",B11)</f>
        <v>1199.1</v>
      </c>
      <c r="C26" s="25">
        <f>IF(A26="","",B26-D26)</f>
        <v>208.24</v>
      </c>
      <c r="D26" s="25">
        <f>IF(A26="","",ROUND(E25*(B6/12),2))</f>
        <v>990.86</v>
      </c>
      <c r="E26" s="25">
        <f>IF(A26="","",MAX(0,E25-C26))</f>
        <v>197963.59</v>
      </c>
    </row>
    <row r="27" ht="26" customHeight="1" spans="1:5" x14ac:dyDescent="0.25">
      <c r="A27" s="22">
        <f>IF(ROW()-17+1&gt;B7,"",ROW()-17+1)</f>
        <v>11</v>
      </c>
      <c r="B27" s="23">
        <f>IF(A27="","",B11)</f>
        <v>1199.1</v>
      </c>
      <c r="C27" s="23">
        <f>IF(A27="","",B27-D27)</f>
        <v>209.28</v>
      </c>
      <c r="D27" s="23">
        <f>IF(A27="","",ROUND(E26*(B6/12),2))</f>
        <v>989.82</v>
      </c>
      <c r="E27" s="23">
        <f>IF(A27="","",MAX(0,E26-C27))</f>
        <v>197754.31</v>
      </c>
    </row>
    <row r="28" ht="26" customHeight="1" spans="1:5" x14ac:dyDescent="0.25">
      <c r="A28" s="24">
        <f>IF(ROW()-17+1&gt;B7,"",ROW()-17+1)</f>
        <v>12</v>
      </c>
      <c r="B28" s="25">
        <f>IF(A28="","",B11)</f>
        <v>1199.1</v>
      </c>
      <c r="C28" s="25">
        <f>IF(A28="","",B28-D28)</f>
        <v>210.33</v>
      </c>
      <c r="D28" s="25">
        <f>IF(A28="","",ROUND(E27*(B6/12),2))</f>
        <v>988.77</v>
      </c>
      <c r="E28" s="25">
        <f>IF(A28="","",MAX(0,E27-C28))</f>
        <v>197543.98</v>
      </c>
    </row>
    <row r="29" ht="26" customHeight="1" spans="1:5" x14ac:dyDescent="0.25">
      <c r="A29" s="22">
        <f>IF(ROW()-17+1&gt;B7,"",ROW()-17+1)</f>
        <v>13</v>
      </c>
      <c r="B29" s="23">
        <f>IF(A29="","",B11)</f>
        <v>1199.1</v>
      </c>
      <c r="C29" s="23">
        <f>IF(A29="","",B29-D29)</f>
        <v>211.38</v>
      </c>
      <c r="D29" s="23">
        <f>IF(A29="","",ROUND(E28*(B6/12),2))</f>
        <v>987.72</v>
      </c>
      <c r="E29" s="23">
        <f>IF(A29="","",MAX(0,E28-C29))</f>
        <v>197332.6</v>
      </c>
    </row>
    <row r="30" ht="26" customHeight="1" spans="1:5" x14ac:dyDescent="0.25">
      <c r="A30" s="24">
        <f>IF(ROW()-17+1&gt;B7,"",ROW()-17+1)</f>
        <v>14</v>
      </c>
      <c r="B30" s="25">
        <f>IF(A30="","",B11)</f>
        <v>1199.1</v>
      </c>
      <c r="C30" s="25">
        <f>IF(A30="","",B30-D30)</f>
        <v>212.44</v>
      </c>
      <c r="D30" s="25">
        <f>IF(A30="","",ROUND(E29*(B6/12),2))</f>
        <v>986.66</v>
      </c>
      <c r="E30" s="25">
        <f>IF(A30="","",MAX(0,E29-C30))</f>
        <v>197120.16</v>
      </c>
    </row>
    <row r="31" ht="26" customHeight="1" spans="1:5" x14ac:dyDescent="0.25">
      <c r="A31" s="22">
        <f>IF(ROW()-17+1&gt;B7,"",ROW()-17+1)</f>
        <v>15</v>
      </c>
      <c r="B31" s="23">
        <f>IF(A31="","",B11)</f>
        <v>1199.1</v>
      </c>
      <c r="C31" s="23">
        <f>IF(A31="","",B31-D31)</f>
        <v>213.5</v>
      </c>
      <c r="D31" s="23">
        <f>IF(A31="","",ROUND(E30*(B6/12),2))</f>
        <v>985.6</v>
      </c>
      <c r="E31" s="23">
        <f>IF(A31="","",MAX(0,E30-C31))</f>
        <v>196906.66</v>
      </c>
    </row>
    <row r="32" ht="26" customHeight="1" spans="1:5" x14ac:dyDescent="0.25">
      <c r="A32" s="24">
        <f>IF(ROW()-17+1&gt;B7,"",ROW()-17+1)</f>
        <v>16</v>
      </c>
      <c r="B32" s="25">
        <f>IF(A32="","",B11)</f>
        <v>1199.1</v>
      </c>
      <c r="C32" s="25">
        <f>IF(A32="","",B32-D32)</f>
        <v>214.57</v>
      </c>
      <c r="D32" s="25">
        <f>IF(A32="","",ROUND(E31*(B6/12),2))</f>
        <v>984.53</v>
      </c>
      <c r="E32" s="25">
        <f>IF(A32="","",MAX(0,E31-C32))</f>
        <v>196692.09</v>
      </c>
    </row>
    <row r="33" ht="26" customHeight="1" spans="1:5" x14ac:dyDescent="0.25">
      <c r="A33" s="22">
        <f>IF(ROW()-17+1&gt;B7,"",ROW()-17+1)</f>
        <v>17</v>
      </c>
      <c r="B33" s="23">
        <f>IF(A33="","",B11)</f>
        <v>1199.1</v>
      </c>
      <c r="C33" s="23">
        <f>IF(A33="","",B33-D33)</f>
        <v>215.64</v>
      </c>
      <c r="D33" s="23">
        <f>IF(A33="","",ROUND(E32*(B6/12),2))</f>
        <v>983.46</v>
      </c>
      <c r="E33" s="23">
        <f>IF(A33="","",MAX(0,E32-C33))</f>
        <v>196476.45</v>
      </c>
    </row>
    <row r="34" ht="26" customHeight="1" spans="1:5" x14ac:dyDescent="0.25">
      <c r="A34" s="24">
        <f>IF(ROW()-17+1&gt;B7,"",ROW()-17+1)</f>
        <v>18</v>
      </c>
      <c r="B34" s="25">
        <f>IF(A34="","",B11)</f>
        <v>1199.1</v>
      </c>
      <c r="C34" s="25">
        <f>IF(A34="","",B34-D34)</f>
        <v>216.72</v>
      </c>
      <c r="D34" s="25">
        <f>IF(A34="","",ROUND(E33*(B6/12),2))</f>
        <v>982.38</v>
      </c>
      <c r="E34" s="25">
        <f>IF(A34="","",MAX(0,E33-C34))</f>
        <v>196259.73</v>
      </c>
    </row>
    <row r="35" ht="26" customHeight="1" spans="1:5" x14ac:dyDescent="0.25">
      <c r="A35" s="22">
        <f>IF(ROW()-17+1&gt;B7,"",ROW()-17+1)</f>
        <v>19</v>
      </c>
      <c r="B35" s="23">
        <f>IF(A35="","",B11)</f>
        <v>1199.1</v>
      </c>
      <c r="C35" s="23">
        <f>IF(A35="","",B35-D35)</f>
        <v>217.8</v>
      </c>
      <c r="D35" s="23">
        <f>IF(A35="","",ROUND(E34*(B6/12),2))</f>
        <v>981.3</v>
      </c>
      <c r="E35" s="23">
        <f>IF(A35="","",MAX(0,E34-C35))</f>
        <v>196041.93</v>
      </c>
    </row>
    <row r="36" ht="26" customHeight="1" spans="1:5" x14ac:dyDescent="0.25">
      <c r="A36" s="24">
        <f>IF(ROW()-17+1&gt;B7,"",ROW()-17+1)</f>
        <v>20</v>
      </c>
      <c r="B36" s="25">
        <f>IF(A36="","",B11)</f>
        <v>1199.1</v>
      </c>
      <c r="C36" s="25">
        <f>IF(A36="","",B36-D36)</f>
        <v>218.89</v>
      </c>
      <c r="D36" s="25">
        <f>IF(A36="","",ROUND(E35*(B6/12),2))</f>
        <v>980.21</v>
      </c>
      <c r="E36" s="25">
        <f>IF(A36="","",MAX(0,E35-C36))</f>
        <v>195823.04</v>
      </c>
    </row>
    <row r="37" ht="26" customHeight="1" spans="1:5" x14ac:dyDescent="0.25">
      <c r="A37" s="22">
        <f>IF(ROW()-17+1&gt;B7,"",ROW()-17+1)</f>
        <v>21</v>
      </c>
      <c r="B37" s="23">
        <f>IF(A37="","",B11)</f>
        <v>1199.1</v>
      </c>
      <c r="C37" s="23">
        <f>IF(A37="","",B37-D37)</f>
        <v>219.99</v>
      </c>
      <c r="D37" s="23">
        <f>IF(A37="","",ROUND(E36*(B6/12),2))</f>
        <v>979.12</v>
      </c>
      <c r="E37" s="23">
        <f>IF(A37="","",MAX(0,E36-C37))</f>
        <v>195603.05</v>
      </c>
    </row>
    <row r="38" ht="26" customHeight="1" spans="1:5" x14ac:dyDescent="0.25">
      <c r="A38" s="24">
        <f>IF(ROW()-17+1&gt;B7,"",ROW()-17+1)</f>
        <v>22</v>
      </c>
      <c r="B38" s="25">
        <f>IF(A38="","",B11)</f>
        <v>1199.1</v>
      </c>
      <c r="C38" s="25">
        <f>IF(A38="","",B38-D38)</f>
        <v>221.09</v>
      </c>
      <c r="D38" s="25">
        <f>IF(A38="","",ROUND(E37*(B6/12),2))</f>
        <v>978.02</v>
      </c>
      <c r="E38" s="25">
        <f>IF(A38="","",MAX(0,E37-C38))</f>
        <v>195381.96</v>
      </c>
    </row>
    <row r="39" ht="26" customHeight="1" spans="1:5" x14ac:dyDescent="0.25">
      <c r="A39" s="22">
        <f>IF(ROW()-17+1&gt;B7,"",ROW()-17+1)</f>
        <v>23</v>
      </c>
      <c r="B39" s="23">
        <f>IF(A39="","",B11)</f>
        <v>1199.1</v>
      </c>
      <c r="C39" s="23">
        <f>IF(A39="","",B39-D39)</f>
        <v>222.19</v>
      </c>
      <c r="D39" s="23">
        <f>IF(A39="","",ROUND(E38*(B6/12),2))</f>
        <v>976.91</v>
      </c>
      <c r="E39" s="23">
        <f>IF(A39="","",MAX(0,E38-C39))</f>
        <v>195159.77</v>
      </c>
    </row>
    <row r="40" ht="26" customHeight="1" spans="1:5" x14ac:dyDescent="0.25">
      <c r="A40" s="24">
        <f>IF(ROW()-17+1&gt;B7,"",ROW()-17+1)</f>
        <v>24</v>
      </c>
      <c r="B40" s="25">
        <f>IF(A40="","",B11)</f>
        <v>1199.1</v>
      </c>
      <c r="C40" s="25">
        <f>IF(A40="","",B40-D40)</f>
        <v>223.3</v>
      </c>
      <c r="D40" s="25">
        <f>IF(A40="","",ROUND(E39*(B6/12),2))</f>
        <v>975.8</v>
      </c>
      <c r="E40" s="25">
        <f>IF(A40="","",MAX(0,E39-C40))</f>
        <v>194936.47</v>
      </c>
    </row>
    <row r="41" ht="26" customHeight="1" spans="1:5" x14ac:dyDescent="0.25">
      <c r="A41" s="22">
        <f>IF(ROW()-17+1&gt;B7,"",ROW()-17+1)</f>
        <v>25</v>
      </c>
      <c r="B41" s="23">
        <f>IF(A41="","",B11)</f>
        <v>1199.1</v>
      </c>
      <c r="C41" s="23">
        <f>IF(A41="","",B41-D41)</f>
        <v>224.42</v>
      </c>
      <c r="D41" s="23">
        <f>IF(A41="","",ROUND(E40*(B6/12),2))</f>
        <v>974.68</v>
      </c>
      <c r="E41" s="23">
        <f>IF(A41="","",MAX(0,E40-C41))</f>
        <v>194712.05</v>
      </c>
    </row>
    <row r="42" ht="26" customHeight="1" spans="1:5" x14ac:dyDescent="0.25">
      <c r="A42" s="24">
        <f>IF(ROW()-17+1&gt;B7,"",ROW()-17+1)</f>
        <v>26</v>
      </c>
      <c r="B42" s="25">
        <f>IF(A42="","",B11)</f>
        <v>1199.1</v>
      </c>
      <c r="C42" s="25">
        <f>IF(A42="","",B42-D42)</f>
        <v>225.54</v>
      </c>
      <c r="D42" s="25">
        <f>IF(A42="","",ROUND(E41*(B6/12),2))</f>
        <v>973.56</v>
      </c>
      <c r="E42" s="25">
        <f>IF(A42="","",MAX(0,E41-C42))</f>
        <v>194486.51</v>
      </c>
    </row>
    <row r="43" ht="26" customHeight="1" spans="1:5" x14ac:dyDescent="0.25">
      <c r="A43" s="22">
        <f>IF(ROW()-17+1&gt;B7,"",ROW()-17+1)</f>
        <v>27</v>
      </c>
      <c r="B43" s="23">
        <f>IF(A43="","",B11)</f>
        <v>1199.1</v>
      </c>
      <c r="C43" s="23">
        <f>IF(A43="","",B43-D43)</f>
        <v>226.67</v>
      </c>
      <c r="D43" s="23">
        <f>IF(A43="","",ROUND(E42*(B6/12),2))</f>
        <v>972.43</v>
      </c>
      <c r="E43" s="23">
        <f>IF(A43="","",MAX(0,E42-C43))</f>
        <v>194259.84</v>
      </c>
    </row>
    <row r="44" ht="26" customHeight="1" spans="1:5" x14ac:dyDescent="0.25">
      <c r="A44" s="24">
        <f>IF(ROW()-17+1&gt;B7,"",ROW()-17+1)</f>
        <v>28</v>
      </c>
      <c r="B44" s="25">
        <f>IF(A44="","",B11)</f>
        <v>1199.1</v>
      </c>
      <c r="C44" s="25">
        <f>IF(A44="","",B44-D44)</f>
        <v>227.8</v>
      </c>
      <c r="D44" s="25">
        <f>IF(A44="","",ROUND(E43*(B6/12),2))</f>
        <v>971.3</v>
      </c>
      <c r="E44" s="25">
        <f>IF(A44="","",MAX(0,E43-C44))</f>
        <v>194032.04</v>
      </c>
    </row>
    <row r="45" ht="26" customHeight="1" spans="1:5" x14ac:dyDescent="0.25">
      <c r="A45" s="22">
        <f>IF(ROW()-17+1&gt;B7,"",ROW()-17+1)</f>
        <v>29</v>
      </c>
      <c r="B45" s="23">
        <f>IF(A45="","",B11)</f>
        <v>1199.1</v>
      </c>
      <c r="C45" s="23">
        <f>IF(A45="","",B45-D45)</f>
        <v>228.94</v>
      </c>
      <c r="D45" s="23">
        <f>IF(A45="","",ROUND(E44*(B6/12),2))</f>
        <v>970.16</v>
      </c>
      <c r="E45" s="23">
        <f>IF(A45="","",MAX(0,E44-C45))</f>
        <v>193803.1</v>
      </c>
    </row>
    <row r="46" ht="26" customHeight="1" spans="1:5" x14ac:dyDescent="0.25">
      <c r="A46" s="24">
        <f>IF(ROW()-17+1&gt;B7,"",ROW()-17+1)</f>
        <v>30</v>
      </c>
      <c r="B46" s="25">
        <f>IF(A46="","",B11)</f>
        <v>1199.1</v>
      </c>
      <c r="C46" s="25">
        <f>IF(A46="","",B46-D46)</f>
        <v>230.09</v>
      </c>
      <c r="D46" s="25">
        <f>IF(A46="","",ROUND(E45*(B6/12),2))</f>
        <v>969.02</v>
      </c>
      <c r="E46" s="25">
        <f>IF(A46="","",MAX(0,E45-C46))</f>
        <v>193573.01</v>
      </c>
    </row>
    <row r="47" ht="26" customHeight="1" spans="1:5" x14ac:dyDescent="0.25">
      <c r="A47" s="22">
        <f>IF(ROW()-17+1&gt;B7,"",ROW()-17+1)</f>
        <v>31</v>
      </c>
      <c r="B47" s="23">
        <f>IF(A47="","",B11)</f>
        <v>1199.1</v>
      </c>
      <c r="C47" s="23">
        <f>IF(A47="","",B47-D47)</f>
        <v>231.24</v>
      </c>
      <c r="D47" s="23">
        <f>IF(A47="","",ROUND(E46*(B6/12),2))</f>
        <v>967.87</v>
      </c>
      <c r="E47" s="23">
        <f>IF(A47="","",MAX(0,E46-C47))</f>
        <v>193341.78</v>
      </c>
    </row>
    <row r="48" ht="26" customHeight="1" spans="1:5" x14ac:dyDescent="0.25">
      <c r="A48" s="24">
        <f>IF(ROW()-17+1&gt;B7,"",ROW()-17+1)</f>
        <v>32</v>
      </c>
      <c r="B48" s="25">
        <f>IF(A48="","",B11)</f>
        <v>1199.1</v>
      </c>
      <c r="C48" s="25">
        <f>IF(A48="","",B48-D48)</f>
        <v>232.39</v>
      </c>
      <c r="D48" s="25">
        <f>IF(A48="","",ROUND(E47*(B6/12),2))</f>
        <v>966.71</v>
      </c>
      <c r="E48" s="25">
        <f>IF(A48="","",MAX(0,E47-C48))</f>
        <v>193109.39</v>
      </c>
    </row>
    <row r="49" ht="26" customHeight="1" spans="1:5" x14ac:dyDescent="0.25">
      <c r="A49" s="22">
        <f>IF(ROW()-17+1&gt;B7,"",ROW()-17+1)</f>
        <v>33</v>
      </c>
      <c r="B49" s="23">
        <f>IF(A49="","",B11)</f>
        <v>1199.1</v>
      </c>
      <c r="C49" s="23">
        <f>IF(A49="","",B49-D49)</f>
        <v>233.55</v>
      </c>
      <c r="D49" s="23">
        <f>IF(A49="","",ROUND(E48*(B6/12),2))</f>
        <v>965.55</v>
      </c>
      <c r="E49" s="23">
        <f>IF(A49="","",MAX(0,E48-C49))</f>
        <v>192875.83</v>
      </c>
    </row>
    <row r="50" ht="26" customHeight="1" spans="1:5" x14ac:dyDescent="0.25">
      <c r="A50" s="24">
        <f>IF(ROW()-17+1&gt;B7,"",ROW()-17+1)</f>
        <v>34</v>
      </c>
      <c r="B50" s="25">
        <f>IF(A50="","",B11)</f>
        <v>1199.1</v>
      </c>
      <c r="C50" s="25">
        <f>IF(A50="","",B50-D50)</f>
        <v>234.72</v>
      </c>
      <c r="D50" s="25">
        <f>IF(A50="","",ROUND(E49*(B6/12),2))</f>
        <v>964.38</v>
      </c>
      <c r="E50" s="25">
        <f>IF(A50="","",MAX(0,E49-C50))</f>
        <v>192641.11</v>
      </c>
    </row>
    <row r="51" ht="26" customHeight="1" spans="1:5" x14ac:dyDescent="0.25">
      <c r="A51" s="22">
        <f>IF(ROW()-17+1&gt;B7,"",ROW()-17+1)</f>
        <v>35</v>
      </c>
      <c r="B51" s="23">
        <f>IF(A51="","",B11)</f>
        <v>1199.1</v>
      </c>
      <c r="C51" s="23">
        <f>IF(A51="","",B51-D51)</f>
        <v>235.9</v>
      </c>
      <c r="D51" s="23">
        <f>IF(A51="","",ROUND(E50*(B6/12),2))</f>
        <v>963.21</v>
      </c>
      <c r="E51" s="23">
        <f>IF(A51="","",MAX(0,E50-C51))</f>
        <v>192405.22</v>
      </c>
    </row>
    <row r="52" ht="26" customHeight="1" spans="1:5" x14ac:dyDescent="0.25">
      <c r="A52" s="24">
        <f>IF(ROW()-17+1&gt;B7,"",ROW()-17+1)</f>
        <v>36</v>
      </c>
      <c r="B52" s="25">
        <f>IF(A52="","",B11)</f>
        <v>1199.1</v>
      </c>
      <c r="C52" s="25">
        <f>IF(A52="","",B52-D52)</f>
        <v>237.07</v>
      </c>
      <c r="D52" s="25">
        <f>IF(A52="","",ROUND(E51*(B6/12),2))</f>
        <v>962.03</v>
      </c>
      <c r="E52" s="25">
        <f>IF(A52="","",MAX(0,E51-C52))</f>
        <v>192168.14</v>
      </c>
    </row>
    <row r="53" ht="26" customHeight="1" spans="1:5" x14ac:dyDescent="0.25">
      <c r="A53" s="22">
        <f>IF(ROW()-17+1&gt;B7,"",ROW()-17+1)</f>
        <v>37</v>
      </c>
      <c r="B53" s="23">
        <f>IF(A53="","",B11)</f>
        <v>1199.1</v>
      </c>
      <c r="C53" s="23">
        <f>IF(A53="","",B53-D53)</f>
        <v>238.26</v>
      </c>
      <c r="D53" s="23">
        <f>IF(A53="","",ROUND(E52*(B6/12),2))</f>
        <v>960.84</v>
      </c>
      <c r="E53" s="23">
        <f>IF(A53="","",MAX(0,E52-C53))</f>
        <v>191929.88</v>
      </c>
    </row>
    <row r="54" ht="26" customHeight="1" spans="1:5" x14ac:dyDescent="0.25">
      <c r="A54" s="24">
        <f>IF(ROW()-17+1&gt;B7,"",ROW()-17+1)</f>
        <v>38</v>
      </c>
      <c r="B54" s="25">
        <f>IF(A54="","",B11)</f>
        <v>1199.1</v>
      </c>
      <c r="C54" s="25">
        <f>IF(A54="","",B54-D54)</f>
        <v>239.45</v>
      </c>
      <c r="D54" s="25">
        <f>IF(A54="","",ROUND(E53*(B6/12),2))</f>
        <v>959.65</v>
      </c>
      <c r="E54" s="25">
        <f>IF(A54="","",MAX(0,E53-C54))</f>
        <v>191690.43</v>
      </c>
    </row>
    <row r="55" ht="26" customHeight="1" spans="1:5" x14ac:dyDescent="0.25">
      <c r="A55" s="22">
        <f>IF(ROW()-17+1&gt;B7,"",ROW()-17+1)</f>
        <v>39</v>
      </c>
      <c r="B55" s="23">
        <f>IF(A55="","",B11)</f>
        <v>1199.1</v>
      </c>
      <c r="C55" s="23">
        <f>IF(A55="","",B55-D55)</f>
        <v>240.65</v>
      </c>
      <c r="D55" s="23">
        <f>IF(A55="","",ROUND(E54*(B6/12),2))</f>
        <v>958.45</v>
      </c>
      <c r="E55" s="23">
        <f>IF(A55="","",MAX(0,E54-C55))</f>
        <v>191449.78</v>
      </c>
    </row>
    <row r="56" ht="26" customHeight="1" spans="1:5" x14ac:dyDescent="0.25">
      <c r="A56" s="24">
        <f>IF(ROW()-17+1&gt;B7,"",ROW()-17+1)</f>
        <v>40</v>
      </c>
      <c r="B56" s="25">
        <f>IF(A56="","",B11)</f>
        <v>1199.1</v>
      </c>
      <c r="C56" s="25">
        <f>IF(A56="","",B56-D56)</f>
        <v>241.85</v>
      </c>
      <c r="D56" s="25">
        <f>IF(A56="","",ROUND(E55*(B6/12),2))</f>
        <v>957.25</v>
      </c>
      <c r="E56" s="25">
        <f>IF(A56="","",MAX(0,E55-C56))</f>
        <v>191207.93</v>
      </c>
    </row>
    <row r="57" ht="26" customHeight="1" spans="1:5" x14ac:dyDescent="0.25">
      <c r="A57" s="22">
        <f>IF(ROW()-17+1&gt;B7,"",ROW()-17+1)</f>
        <v>41</v>
      </c>
      <c r="B57" s="23">
        <f>IF(A57="","",B11)</f>
        <v>1199.1</v>
      </c>
      <c r="C57" s="23">
        <f>IF(A57="","",B57-D57)</f>
        <v>243.06</v>
      </c>
      <c r="D57" s="23">
        <f>IF(A57="","",ROUND(E56*(B6/12),2))</f>
        <v>956.04</v>
      </c>
      <c r="E57" s="23">
        <f>IF(A57="","",MAX(0,E56-C57))</f>
        <v>190964.87</v>
      </c>
    </row>
    <row r="58" ht="26" customHeight="1" spans="1:5" x14ac:dyDescent="0.25">
      <c r="A58" s="24">
        <f>IF(ROW()-17+1&gt;B7,"",ROW()-17+1)</f>
        <v>42</v>
      </c>
      <c r="B58" s="25">
        <f>IF(A58="","",B11)</f>
        <v>1199.1</v>
      </c>
      <c r="C58" s="25">
        <f>IF(A58="","",B58-D58)</f>
        <v>244.28</v>
      </c>
      <c r="D58" s="25">
        <f>IF(A58="","",ROUND(E57*(B6/12),2))</f>
        <v>954.82</v>
      </c>
      <c r="E58" s="25">
        <f>IF(A58="","",MAX(0,E57-C58))</f>
        <v>190720.59</v>
      </c>
    </row>
    <row r="59" ht="26" customHeight="1" spans="1:5" x14ac:dyDescent="0.25">
      <c r="A59" s="22">
        <f>IF(ROW()-17+1&gt;B7,"",ROW()-17+1)</f>
        <v>43</v>
      </c>
      <c r="B59" s="23">
        <f>IF(A59="","",B11)</f>
        <v>1199.1</v>
      </c>
      <c r="C59" s="23">
        <f>IF(A59="","",B59-D59)</f>
        <v>245.5</v>
      </c>
      <c r="D59" s="23">
        <f>IF(A59="","",ROUND(E58*(B6/12),2))</f>
        <v>953.6</v>
      </c>
      <c r="E59" s="23">
        <f>IF(A59="","",MAX(0,E58-C59))</f>
        <v>190475.09</v>
      </c>
    </row>
    <row r="60" ht="26" customHeight="1" spans="1:5" x14ac:dyDescent="0.25">
      <c r="A60" s="24">
        <f>IF(ROW()-17+1&gt;B7,"",ROW()-17+1)</f>
        <v>44</v>
      </c>
      <c r="B60" s="25">
        <f>IF(A60="","",B11)</f>
        <v>1199.1</v>
      </c>
      <c r="C60" s="25">
        <f>IF(A60="","",B60-D60)</f>
        <v>246.73</v>
      </c>
      <c r="D60" s="25">
        <f>IF(A60="","",ROUND(E59*(B6/12),2))</f>
        <v>952.38</v>
      </c>
      <c r="E60" s="25">
        <f>IF(A60="","",MAX(0,E59-C60))</f>
        <v>190228.37</v>
      </c>
    </row>
    <row r="61" ht="26" customHeight="1" spans="1:5" x14ac:dyDescent="0.25">
      <c r="A61" s="22">
        <f>IF(ROW()-17+1&gt;B7,"",ROW()-17+1)</f>
        <v>45</v>
      </c>
      <c r="B61" s="23">
        <f>IF(A61="","",B11)</f>
        <v>1199.1</v>
      </c>
      <c r="C61" s="23">
        <f>IF(A61="","",B61-D61)</f>
        <v>247.96</v>
      </c>
      <c r="D61" s="23">
        <f>IF(A61="","",ROUND(E60*(B6/12),2))</f>
        <v>951.14</v>
      </c>
      <c r="E61" s="23">
        <f>IF(A61="","",MAX(0,E60-C61))</f>
        <v>189980.41</v>
      </c>
    </row>
    <row r="62" ht="26" customHeight="1" spans="1:5" x14ac:dyDescent="0.25">
      <c r="A62" s="24">
        <f>IF(ROW()-17+1&gt;B7,"",ROW()-17+1)</f>
        <v>46</v>
      </c>
      <c r="B62" s="25">
        <f>IF(A62="","",B11)</f>
        <v>1199.1</v>
      </c>
      <c r="C62" s="25">
        <f>IF(A62="","",B62-D62)</f>
        <v>249.2</v>
      </c>
      <c r="D62" s="25">
        <f>IF(A62="","",ROUND(E61*(B6/12),2))</f>
        <v>949.9</v>
      </c>
      <c r="E62" s="25">
        <f>IF(A62="","",MAX(0,E61-C62))</f>
        <v>189731.21</v>
      </c>
    </row>
    <row r="63" ht="26" customHeight="1" spans="1:5" x14ac:dyDescent="0.25">
      <c r="A63" s="22">
        <f>IF(ROW()-17+1&gt;B7,"",ROW()-17+1)</f>
        <v>47</v>
      </c>
      <c r="B63" s="23">
        <f>IF(A63="","",B11)</f>
        <v>1199.1</v>
      </c>
      <c r="C63" s="23">
        <f>IF(A63="","",B63-D63)</f>
        <v>250.45</v>
      </c>
      <c r="D63" s="23">
        <f>IF(A63="","",ROUND(E62*(B6/12),2))</f>
        <v>948.66</v>
      </c>
      <c r="E63" s="23">
        <f>IF(A63="","",MAX(0,E62-C63))</f>
        <v>189480.76</v>
      </c>
    </row>
    <row r="64" ht="26" customHeight="1" spans="1:5" x14ac:dyDescent="0.25">
      <c r="A64" s="24">
        <f>IF(ROW()-17+1&gt;B7,"",ROW()-17+1)</f>
        <v>48</v>
      </c>
      <c r="B64" s="25">
        <f>IF(A64="","",B11)</f>
        <v>1199.1</v>
      </c>
      <c r="C64" s="25">
        <f>IF(A64="","",B64-D64)</f>
        <v>251.7</v>
      </c>
      <c r="D64" s="25">
        <f>IF(A64="","",ROUND(E63*(B6/12),2))</f>
        <v>947.4</v>
      </c>
      <c r="E64" s="25">
        <f>IF(A64="","",MAX(0,E63-C64))</f>
        <v>189229.06</v>
      </c>
    </row>
    <row r="65" ht="26" customHeight="1" spans="1:5" x14ac:dyDescent="0.25">
      <c r="A65" s="22">
        <f>IF(ROW()-17+1&gt;B7,"",ROW()-17+1)</f>
        <v>49</v>
      </c>
      <c r="B65" s="23">
        <f>IF(A65="","",B11)</f>
        <v>1199.1</v>
      </c>
      <c r="C65" s="23">
        <f>IF(A65="","",B65-D65)</f>
        <v>252.96</v>
      </c>
      <c r="D65" s="23">
        <f>IF(A65="","",ROUND(E64*(B6/12),2))</f>
        <v>946.15</v>
      </c>
      <c r="E65" s="23">
        <f>IF(A65="","",MAX(0,E64-C65))</f>
        <v>188976.11</v>
      </c>
    </row>
    <row r="66" ht="26" customHeight="1" spans="1:5" x14ac:dyDescent="0.25">
      <c r="A66" s="24">
        <f>IF(ROW()-17+1&gt;B7,"",ROW()-17+1)</f>
        <v>50</v>
      </c>
      <c r="B66" s="25">
        <f>IF(A66="","",B11)</f>
        <v>1199.1</v>
      </c>
      <c r="C66" s="25">
        <f>IF(A66="","",B66-D66)</f>
        <v>254.22</v>
      </c>
      <c r="D66" s="25">
        <f>IF(A66="","",ROUND(E65*(B6/12),2))</f>
        <v>944.88</v>
      </c>
      <c r="E66" s="25">
        <f>IF(A66="","",MAX(0,E65-C66))</f>
        <v>188721.89</v>
      </c>
    </row>
    <row r="67" ht="26" customHeight="1" spans="1:5" x14ac:dyDescent="0.25">
      <c r="A67" s="22">
        <f>IF(ROW()-17+1&gt;B7,"",ROW()-17+1)</f>
        <v>51</v>
      </c>
      <c r="B67" s="23">
        <f>IF(A67="","",B11)</f>
        <v>1199.1</v>
      </c>
      <c r="C67" s="23">
        <f>IF(A67="","",B67-D67)</f>
        <v>255.49</v>
      </c>
      <c r="D67" s="23">
        <f>IF(A67="","",ROUND(E66*(B6/12),2))</f>
        <v>943.61</v>
      </c>
      <c r="E67" s="23">
        <f>IF(A67="","",MAX(0,E66-C67))</f>
        <v>188466.4</v>
      </c>
    </row>
    <row r="68" ht="26" customHeight="1" spans="1:5" x14ac:dyDescent="0.25">
      <c r="A68" s="24">
        <f>IF(ROW()-17+1&gt;B7,"",ROW()-17+1)</f>
        <v>52</v>
      </c>
      <c r="B68" s="25">
        <f>IF(A68="","",B11)</f>
        <v>1199.1</v>
      </c>
      <c r="C68" s="25">
        <f>IF(A68="","",B68-D68)</f>
        <v>256.77</v>
      </c>
      <c r="D68" s="25">
        <f>IF(A68="","",ROUND(E67*(B6/12),2))</f>
        <v>942.33</v>
      </c>
      <c r="E68" s="25">
        <f>IF(A68="","",MAX(0,E67-C68))</f>
        <v>188209.63</v>
      </c>
    </row>
    <row r="69" ht="26" customHeight="1" spans="1:5" x14ac:dyDescent="0.25">
      <c r="A69" s="22">
        <f>IF(ROW()-17+1&gt;B7,"",ROW()-17+1)</f>
        <v>53</v>
      </c>
      <c r="B69" s="23">
        <f>IF(A69="","",B11)</f>
        <v>1199.1</v>
      </c>
      <c r="C69" s="23">
        <f>IF(A69="","",B69-D69)</f>
        <v>258.05</v>
      </c>
      <c r="D69" s="23">
        <f>IF(A69="","",ROUND(E68*(B6/12),2))</f>
        <v>941.05</v>
      </c>
      <c r="E69" s="23">
        <f>IF(A69="","",MAX(0,E68-C69))</f>
        <v>187951.57</v>
      </c>
    </row>
    <row r="70" ht="26" customHeight="1" spans="1:5" x14ac:dyDescent="0.25">
      <c r="A70" s="24">
        <f>IF(ROW()-17+1&gt;B7,"",ROW()-17+1)</f>
        <v>54</v>
      </c>
      <c r="B70" s="25">
        <f>IF(A70="","",B11)</f>
        <v>1199.1</v>
      </c>
      <c r="C70" s="25">
        <f>IF(A70="","",B70-D70)</f>
        <v>259.34</v>
      </c>
      <c r="D70" s="25">
        <f>IF(A70="","",ROUND(E69*(B6/12),2))</f>
        <v>939.76</v>
      </c>
      <c r="E70" s="25">
        <f>IF(A70="","",MAX(0,E69-C70))</f>
        <v>187692.23</v>
      </c>
    </row>
    <row r="71" ht="26" customHeight="1" spans="1:5" x14ac:dyDescent="0.25">
      <c r="A71" s="22">
        <f>IF(ROW()-17+1&gt;B7,"",ROW()-17+1)</f>
        <v>55</v>
      </c>
      <c r="B71" s="23">
        <f>IF(A71="","",B11)</f>
        <v>1199.1</v>
      </c>
      <c r="C71" s="23">
        <f>IF(A71="","",B71-D71)</f>
        <v>260.64</v>
      </c>
      <c r="D71" s="23">
        <f>IF(A71="","",ROUND(E70*(B6/12),2))</f>
        <v>938.46</v>
      </c>
      <c r="E71" s="23">
        <f>IF(A71="","",MAX(0,E70-C71))</f>
        <v>187431.59</v>
      </c>
    </row>
    <row r="72" ht="26" customHeight="1" spans="1:5" x14ac:dyDescent="0.25">
      <c r="A72" s="24">
        <f>IF(ROW()-17+1&gt;B7,"",ROW()-17+1)</f>
        <v>56</v>
      </c>
      <c r="B72" s="25">
        <f>IF(A72="","",B11)</f>
        <v>1199.1</v>
      </c>
      <c r="C72" s="25">
        <f>IF(A72="","",B72-D72)</f>
        <v>261.94</v>
      </c>
      <c r="D72" s="25">
        <f>IF(A72="","",ROUND(E71*(B6/12),2))</f>
        <v>937.16</v>
      </c>
      <c r="E72" s="25">
        <f>IF(A72="","",MAX(0,E71-C72))</f>
        <v>187169.65</v>
      </c>
    </row>
    <row r="73" ht="26" customHeight="1" spans="1:5" x14ac:dyDescent="0.25">
      <c r="A73" s="22">
        <f>IF(ROW()-17+1&gt;B7,"",ROW()-17+1)</f>
        <v>57</v>
      </c>
      <c r="B73" s="23">
        <f>IF(A73="","",B11)</f>
        <v>1199.1</v>
      </c>
      <c r="C73" s="23">
        <f>IF(A73="","",B73-D73)</f>
        <v>263.25</v>
      </c>
      <c r="D73" s="23">
        <f>IF(A73="","",ROUND(E72*(B6/12),2))</f>
        <v>935.85</v>
      </c>
      <c r="E73" s="23">
        <f>IF(A73="","",MAX(0,E72-C73))</f>
        <v>186906.4</v>
      </c>
    </row>
    <row r="74" ht="26" customHeight="1" spans="1:5" x14ac:dyDescent="0.25">
      <c r="A74" s="24">
        <f>IF(ROW()-17+1&gt;B7,"",ROW()-17+1)</f>
        <v>58</v>
      </c>
      <c r="B74" s="25">
        <f>IF(A74="","",B11)</f>
        <v>1199.1</v>
      </c>
      <c r="C74" s="25">
        <f>IF(A74="","",B74-D74)</f>
        <v>264.57</v>
      </c>
      <c r="D74" s="25">
        <f>IF(A74="","",ROUND(E73*(B6/12),2))</f>
        <v>934.53</v>
      </c>
      <c r="E74" s="25">
        <f>IF(A74="","",MAX(0,E73-C74))</f>
        <v>186641.83</v>
      </c>
    </row>
    <row r="75" ht="26" customHeight="1" spans="1:5" x14ac:dyDescent="0.25">
      <c r="A75" s="22">
        <f>IF(ROW()-17+1&gt;B7,"",ROW()-17+1)</f>
        <v>59</v>
      </c>
      <c r="B75" s="23">
        <f>IF(A75="","",B11)</f>
        <v>1199.1</v>
      </c>
      <c r="C75" s="23">
        <f>IF(A75="","",B75-D75)</f>
        <v>265.89</v>
      </c>
      <c r="D75" s="23">
        <f>IF(A75="","",ROUND(E74*(B6/12),2))</f>
        <v>933.21</v>
      </c>
      <c r="E75" s="23">
        <f>IF(A75="","",MAX(0,E74-C75))</f>
        <v>186375.94</v>
      </c>
    </row>
    <row r="76" ht="26" customHeight="1" spans="1:5" x14ac:dyDescent="0.25">
      <c r="A76" s="24">
        <f>IF(ROW()-17+1&gt;B7,"",ROW()-17+1)</f>
        <v>60</v>
      </c>
      <c r="B76" s="25">
        <f>IF(A76="","",B11)</f>
        <v>1199.1</v>
      </c>
      <c r="C76" s="25">
        <f>IF(A76="","",B76-D76)</f>
        <v>267.22</v>
      </c>
      <c r="D76" s="25">
        <f>IF(A76="","",ROUND(E75*(B6/12),2))</f>
        <v>931.88</v>
      </c>
      <c r="E76" s="25">
        <f>IF(A76="","",MAX(0,E75-C76))</f>
        <v>186108.71</v>
      </c>
    </row>
    <row r="77" ht="26" customHeight="1" spans="1:5" x14ac:dyDescent="0.25">
      <c r="A77" s="22" t="str">
        <f>IF(ROW()-17+1&gt;B7,"",ROW()-17+1)</f>
        <v> </v>
      </c>
      <c r="B77" s="23" t="str">
        <f>IF(A77="","",B11)</f>
        <v> </v>
      </c>
      <c r="C77" s="23" t="str">
        <f>IF(A77="","",B77-D77)</f>
        <v> </v>
      </c>
      <c r="D77" s="23" t="str">
        <f>IF(A77="","",ROUND(E76*(B6/12),2))</f>
        <v> </v>
      </c>
      <c r="E77" s="23" t="str">
        <f>IF(A77="","",MAX(0,E76-C77))</f>
        <v> </v>
      </c>
    </row>
    <row r="78" ht="26" customHeight="1" spans="1:5" x14ac:dyDescent="0.25">
      <c r="A78" s="24" t="str">
        <f>IF(ROW()-17+1&gt;B7,"",ROW()-17+1)</f>
        <v> </v>
      </c>
      <c r="B78" s="25" t="str">
        <f>IF(A78="","",B11)</f>
        <v> </v>
      </c>
      <c r="C78" s="25" t="str">
        <f>IF(A78="","",B78-D78)</f>
        <v> </v>
      </c>
      <c r="D78" s="25" t="str">
        <f>IF(A78="","",ROUND(E77*(B6/12),2))</f>
        <v> </v>
      </c>
      <c r="E78" s="25" t="str">
        <f>IF(A78="","",MAX(0,E77-C78))</f>
        <v> </v>
      </c>
    </row>
    <row r="79" ht="26" customHeight="1" spans="1:5" x14ac:dyDescent="0.25">
      <c r="A79" s="22" t="str">
        <f>IF(ROW()-17+1&gt;B7,"",ROW()-17+1)</f>
        <v> </v>
      </c>
      <c r="B79" s="23" t="str">
        <f>IF(A79="","",B11)</f>
        <v> </v>
      </c>
      <c r="C79" s="23" t="str">
        <f>IF(A79="","",B79-D79)</f>
        <v> </v>
      </c>
      <c r="D79" s="23" t="str">
        <f>IF(A79="","",ROUND(E78*(B6/12),2))</f>
        <v> </v>
      </c>
      <c r="E79" s="23" t="str">
        <f>IF(A79="","",MAX(0,E78-C79))</f>
        <v> </v>
      </c>
    </row>
    <row r="80" ht="26" customHeight="1" spans="1:5" x14ac:dyDescent="0.25">
      <c r="A80" s="24" t="str">
        <f>IF(ROW()-17+1&gt;B7,"",ROW()-17+1)</f>
        <v> </v>
      </c>
      <c r="B80" s="25" t="str">
        <f>IF(A80="","",B11)</f>
        <v> </v>
      </c>
      <c r="C80" s="25" t="str">
        <f>IF(A80="","",B80-D80)</f>
        <v> </v>
      </c>
      <c r="D80" s="25" t="str">
        <f>IF(A80="","",ROUND(E79*(B6/12),2))</f>
        <v> </v>
      </c>
      <c r="E80" s="25" t="str">
        <f>IF(A80="","",MAX(0,E79-C80))</f>
        <v> </v>
      </c>
    </row>
    <row r="81" ht="26" customHeight="1" spans="1:5" x14ac:dyDescent="0.25">
      <c r="A81" s="22" t="str">
        <f>IF(ROW()-17+1&gt;B7,"",ROW()-17+1)</f>
        <v> </v>
      </c>
      <c r="B81" s="23" t="str">
        <f>IF(A81="","",B11)</f>
        <v> </v>
      </c>
      <c r="C81" s="23" t="str">
        <f>IF(A81="","",B81-D81)</f>
        <v> </v>
      </c>
      <c r="D81" s="23" t="str">
        <f>IF(A81="","",ROUND(E80*(B6/12),2))</f>
        <v> </v>
      </c>
      <c r="E81" s="23" t="str">
        <f>IF(A81="","",MAX(0,E80-C81))</f>
        <v> </v>
      </c>
    </row>
    <row r="82" ht="26" customHeight="1" spans="1:5" x14ac:dyDescent="0.25">
      <c r="A82" s="24" t="str">
        <f>IF(ROW()-17+1&gt;B7,"",ROW()-17+1)</f>
        <v> </v>
      </c>
      <c r="B82" s="25" t="str">
        <f>IF(A82="","",B11)</f>
        <v> </v>
      </c>
      <c r="C82" s="25" t="str">
        <f>IF(A82="","",B82-D82)</f>
        <v> </v>
      </c>
      <c r="D82" s="25" t="str">
        <f>IF(A82="","",ROUND(E81*(B6/12),2))</f>
        <v> </v>
      </c>
      <c r="E82" s="25" t="str">
        <f>IF(A82="","",MAX(0,E81-C82))</f>
        <v> </v>
      </c>
    </row>
    <row r="83" ht="26" customHeight="1" spans="1:5" x14ac:dyDescent="0.25">
      <c r="A83" s="22" t="str">
        <f>IF(ROW()-17+1&gt;B7,"",ROW()-17+1)</f>
        <v> </v>
      </c>
      <c r="B83" s="23" t="str">
        <f>IF(A83="","",B11)</f>
        <v> </v>
      </c>
      <c r="C83" s="23" t="str">
        <f>IF(A83="","",B83-D83)</f>
        <v> </v>
      </c>
      <c r="D83" s="23" t="str">
        <f>IF(A83="","",ROUND(E82*(B6/12),2))</f>
        <v> </v>
      </c>
      <c r="E83" s="23" t="str">
        <f>IF(A83="","",MAX(0,E82-C83))</f>
        <v> </v>
      </c>
    </row>
    <row r="84" ht="26" customHeight="1" spans="1:5" x14ac:dyDescent="0.25">
      <c r="A84" s="24" t="str">
        <f>IF(ROW()-17+1&gt;B7,"",ROW()-17+1)</f>
        <v> </v>
      </c>
      <c r="B84" s="25" t="str">
        <f>IF(A84="","",B11)</f>
        <v> </v>
      </c>
      <c r="C84" s="25" t="str">
        <f>IF(A84="","",B84-D84)</f>
        <v> </v>
      </c>
      <c r="D84" s="25" t="str">
        <f>IF(A84="","",ROUND(E83*(B6/12),2))</f>
        <v> </v>
      </c>
      <c r="E84" s="25" t="str">
        <f>IF(A84="","",MAX(0,E83-C84))</f>
        <v> </v>
      </c>
    </row>
    <row r="85" ht="26" customHeight="1" spans="1:5" x14ac:dyDescent="0.25">
      <c r="A85" s="22" t="str">
        <f>IF(ROW()-17+1&gt;B7,"",ROW()-17+1)</f>
        <v> </v>
      </c>
      <c r="B85" s="23" t="str">
        <f>IF(A85="","",B11)</f>
        <v> </v>
      </c>
      <c r="C85" s="23" t="str">
        <f>IF(A85="","",B85-D85)</f>
        <v> </v>
      </c>
      <c r="D85" s="23" t="str">
        <f>IF(A85="","",ROUND(E84*(B6/12),2))</f>
        <v> </v>
      </c>
      <c r="E85" s="23" t="str">
        <f>IF(A85="","",MAX(0,E84-C85))</f>
        <v> </v>
      </c>
    </row>
    <row r="86" ht="26" customHeight="1" spans="1:5" x14ac:dyDescent="0.25">
      <c r="A86" s="24" t="str">
        <f>IF(ROW()-17+1&gt;B7,"",ROW()-17+1)</f>
        <v> </v>
      </c>
      <c r="B86" s="25" t="str">
        <f>IF(A86="","",B11)</f>
        <v> </v>
      </c>
      <c r="C86" s="25" t="str">
        <f>IF(A86="","",B86-D86)</f>
        <v> </v>
      </c>
      <c r="D86" s="25" t="str">
        <f>IF(A86="","",ROUND(E85*(B6/12),2))</f>
        <v> </v>
      </c>
      <c r="E86" s="25" t="str">
        <f>IF(A86="","",MAX(0,E85-C86))</f>
        <v> </v>
      </c>
    </row>
    <row r="87" ht="26" customHeight="1" spans="1:5" x14ac:dyDescent="0.25">
      <c r="A87" s="22" t="str">
        <f>IF(ROW()-17+1&gt;B7,"",ROW()-17+1)</f>
        <v> </v>
      </c>
      <c r="B87" s="23" t="str">
        <f>IF(A87="","",B11)</f>
        <v> </v>
      </c>
      <c r="C87" s="23" t="str">
        <f>IF(A87="","",B87-D87)</f>
        <v> </v>
      </c>
      <c r="D87" s="23" t="str">
        <f>IF(A87="","",ROUND(E86*(B6/12),2))</f>
        <v> </v>
      </c>
      <c r="E87" s="23" t="str">
        <f>IF(A87="","",MAX(0,E86-C87))</f>
        <v> </v>
      </c>
    </row>
    <row r="88" ht="26" customHeight="1" spans="1:5" x14ac:dyDescent="0.25">
      <c r="A88" s="24" t="str">
        <f>IF(ROW()-17+1&gt;B7,"",ROW()-17+1)</f>
        <v> </v>
      </c>
      <c r="B88" s="25" t="str">
        <f>IF(A88="","",B11)</f>
        <v> </v>
      </c>
      <c r="C88" s="25" t="str">
        <f>IF(A88="","",B88-D88)</f>
        <v> </v>
      </c>
      <c r="D88" s="25" t="str">
        <f>IF(A88="","",ROUND(E87*(B6/12),2))</f>
        <v> </v>
      </c>
      <c r="E88" s="25" t="str">
        <f>IF(A88="","",MAX(0,E87-C88))</f>
        <v> </v>
      </c>
    </row>
    <row r="89" ht="26" customHeight="1" spans="1:5" x14ac:dyDescent="0.25">
      <c r="A89" s="22" t="str">
        <f>IF(ROW()-17+1&gt;B7,"",ROW()-17+1)</f>
        <v> </v>
      </c>
      <c r="B89" s="23" t="str">
        <f>IF(A89="","",B11)</f>
        <v> </v>
      </c>
      <c r="C89" s="23" t="str">
        <f>IF(A89="","",B89-D89)</f>
        <v> </v>
      </c>
      <c r="D89" s="23" t="str">
        <f>IF(A89="","",ROUND(E88*(B6/12),2))</f>
        <v> </v>
      </c>
      <c r="E89" s="23" t="str">
        <f>IF(A89="","",MAX(0,E88-C89))</f>
        <v> </v>
      </c>
    </row>
    <row r="90" ht="26" customHeight="1" spans="1:5" x14ac:dyDescent="0.25">
      <c r="A90" s="24" t="str">
        <f>IF(ROW()-17+1&gt;B7,"",ROW()-17+1)</f>
        <v> </v>
      </c>
      <c r="B90" s="25" t="str">
        <f>IF(A90="","",B11)</f>
        <v> </v>
      </c>
      <c r="C90" s="25" t="str">
        <f>IF(A90="","",B90-D90)</f>
        <v> </v>
      </c>
      <c r="D90" s="25" t="str">
        <f>IF(A90="","",ROUND(E89*(B6/12),2))</f>
        <v> </v>
      </c>
      <c r="E90" s="25" t="str">
        <f>IF(A90="","",MAX(0,E89-C90))</f>
        <v> </v>
      </c>
    </row>
    <row r="91" ht="26" customHeight="1" spans="1:5" x14ac:dyDescent="0.25">
      <c r="A91" s="22" t="str">
        <f>IF(ROW()-17+1&gt;B7,"",ROW()-17+1)</f>
        <v> </v>
      </c>
      <c r="B91" s="23" t="str">
        <f>IF(A91="","",B11)</f>
        <v> </v>
      </c>
      <c r="C91" s="23" t="str">
        <f>IF(A91="","",B91-D91)</f>
        <v> </v>
      </c>
      <c r="D91" s="23" t="str">
        <f>IF(A91="","",ROUND(E90*(B6/12),2))</f>
        <v> </v>
      </c>
      <c r="E91" s="23" t="str">
        <f>IF(A91="","",MAX(0,E90-C91))</f>
        <v> </v>
      </c>
    </row>
    <row r="92" ht="26" customHeight="1" spans="1:5" x14ac:dyDescent="0.25">
      <c r="A92" s="24" t="str">
        <f>IF(ROW()-17+1&gt;B7,"",ROW()-17+1)</f>
        <v> </v>
      </c>
      <c r="B92" s="25" t="str">
        <f>IF(A92="","",B11)</f>
        <v> </v>
      </c>
      <c r="C92" s="25" t="str">
        <f>IF(A92="","",B92-D92)</f>
        <v> </v>
      </c>
      <c r="D92" s="25" t="str">
        <f>IF(A92="","",ROUND(E91*(B6/12),2))</f>
        <v> </v>
      </c>
      <c r="E92" s="25" t="str">
        <f>IF(A92="","",MAX(0,E91-C92))</f>
        <v> </v>
      </c>
    </row>
    <row r="93" ht="26" customHeight="1" spans="1:5" x14ac:dyDescent="0.25">
      <c r="A93" s="22" t="str">
        <f>IF(ROW()-17+1&gt;B7,"",ROW()-17+1)</f>
        <v> </v>
      </c>
      <c r="B93" s="23" t="str">
        <f>IF(A93="","",B11)</f>
        <v> </v>
      </c>
      <c r="C93" s="23" t="str">
        <f>IF(A93="","",B93-D93)</f>
        <v> </v>
      </c>
      <c r="D93" s="23" t="str">
        <f>IF(A93="","",ROUND(E92*(B6/12),2))</f>
        <v> </v>
      </c>
      <c r="E93" s="23" t="str">
        <f>IF(A93="","",MAX(0,E92-C93))</f>
        <v> </v>
      </c>
    </row>
    <row r="94" ht="26" customHeight="1" spans="1:5" x14ac:dyDescent="0.25">
      <c r="A94" s="24" t="str">
        <f>IF(ROW()-17+1&gt;B7,"",ROW()-17+1)</f>
        <v> </v>
      </c>
      <c r="B94" s="25" t="str">
        <f>IF(A94="","",B11)</f>
        <v> </v>
      </c>
      <c r="C94" s="25" t="str">
        <f>IF(A94="","",B94-D94)</f>
        <v> </v>
      </c>
      <c r="D94" s="25" t="str">
        <f>IF(A94="","",ROUND(E93*(B6/12),2))</f>
        <v> </v>
      </c>
      <c r="E94" s="25" t="str">
        <f>IF(A94="","",MAX(0,E93-C94))</f>
        <v> </v>
      </c>
    </row>
    <row r="95" ht="26" customHeight="1" spans="1:5" x14ac:dyDescent="0.25">
      <c r="A95" s="22" t="str">
        <f>IF(ROW()-17+1&gt;B7,"",ROW()-17+1)</f>
        <v> </v>
      </c>
      <c r="B95" s="23" t="str">
        <f>IF(A95="","",B11)</f>
        <v> </v>
      </c>
      <c r="C95" s="23" t="str">
        <f>IF(A95="","",B95-D95)</f>
        <v> </v>
      </c>
      <c r="D95" s="23" t="str">
        <f>IF(A95="","",ROUND(E94*(B6/12),2))</f>
        <v> </v>
      </c>
      <c r="E95" s="23" t="str">
        <f>IF(A95="","",MAX(0,E94-C95))</f>
        <v> </v>
      </c>
    </row>
    <row r="96" ht="26" customHeight="1" spans="1:5" x14ac:dyDescent="0.25">
      <c r="A96" s="24" t="str">
        <f>IF(ROW()-17+1&gt;B7,"",ROW()-17+1)</f>
        <v> </v>
      </c>
      <c r="B96" s="25" t="str">
        <f>IF(A96="","",B11)</f>
        <v> </v>
      </c>
      <c r="C96" s="25" t="str">
        <f>IF(A96="","",B96-D96)</f>
        <v> </v>
      </c>
      <c r="D96" s="25" t="str">
        <f>IF(A96="","",ROUND(E95*(B6/12),2))</f>
        <v> </v>
      </c>
      <c r="E96" s="25" t="str">
        <f>IF(A96="","",MAX(0,E95-C96))</f>
        <v> </v>
      </c>
    </row>
    <row r="97" ht="26" customHeight="1" spans="1:5" x14ac:dyDescent="0.25">
      <c r="A97" s="22" t="str">
        <f>IF(ROW()-17+1&gt;B7,"",ROW()-17+1)</f>
        <v> </v>
      </c>
      <c r="B97" s="23" t="str">
        <f>IF(A97="","",B11)</f>
        <v> </v>
      </c>
      <c r="C97" s="23" t="str">
        <f>IF(A97="","",B97-D97)</f>
        <v> </v>
      </c>
      <c r="D97" s="23" t="str">
        <f>IF(A97="","",ROUND(E96*(B6/12),2))</f>
        <v> </v>
      </c>
      <c r="E97" s="23" t="str">
        <f>IF(A97="","",MAX(0,E96-C97))</f>
        <v> </v>
      </c>
    </row>
    <row r="98" ht="26" customHeight="1" spans="1:5" x14ac:dyDescent="0.25">
      <c r="A98" s="24" t="str">
        <f>IF(ROW()-17+1&gt;B7,"",ROW()-17+1)</f>
        <v> </v>
      </c>
      <c r="B98" s="25" t="str">
        <f>IF(A98="","",B11)</f>
        <v> </v>
      </c>
      <c r="C98" s="25" t="str">
        <f>IF(A98="","",B98-D98)</f>
        <v> </v>
      </c>
      <c r="D98" s="25" t="str">
        <f>IF(A98="","",ROUND(E97*(B6/12),2))</f>
        <v> </v>
      </c>
      <c r="E98" s="25" t="str">
        <f>IF(A98="","",MAX(0,E97-C98))</f>
        <v> </v>
      </c>
    </row>
    <row r="99" ht="26" customHeight="1" spans="1:5" x14ac:dyDescent="0.25">
      <c r="A99" s="22" t="str">
        <f>IF(ROW()-17+1&gt;B7,"",ROW()-17+1)</f>
        <v> </v>
      </c>
      <c r="B99" s="23" t="str">
        <f>IF(A99="","",B11)</f>
        <v> </v>
      </c>
      <c r="C99" s="23" t="str">
        <f>IF(A99="","",B99-D99)</f>
        <v> </v>
      </c>
      <c r="D99" s="23" t="str">
        <f>IF(A99="","",ROUND(E98*(B6/12),2))</f>
        <v> </v>
      </c>
      <c r="E99" s="23" t="str">
        <f>IF(A99="","",MAX(0,E98-C99))</f>
        <v> </v>
      </c>
    </row>
    <row r="100" ht="26" customHeight="1" spans="1:5" x14ac:dyDescent="0.25">
      <c r="A100" s="24" t="str">
        <f>IF(ROW()-17+1&gt;B7,"",ROW()-17+1)</f>
        <v> </v>
      </c>
      <c r="B100" s="25" t="str">
        <f>IF(A100="","",B11)</f>
        <v> </v>
      </c>
      <c r="C100" s="25" t="str">
        <f>IF(A100="","",B100-D100)</f>
        <v> </v>
      </c>
      <c r="D100" s="25" t="str">
        <f>IF(A100="","",ROUND(E99*(B6/12),2))</f>
        <v> </v>
      </c>
      <c r="E100" s="25" t="str">
        <f>IF(A100="","",MAX(0,E99-C100))</f>
        <v> </v>
      </c>
    </row>
    <row r="101" ht="8" customHeight="1" x14ac:dyDescent="0.25"/>
    <row r="102" ht="6" customHeight="1" x14ac:dyDescent="0.25"/>
    <row r="103" ht="20" customHeight="1" spans="1:5" x14ac:dyDescent="0.25">
      <c r="A103" s="26" t="s">
        <v>11</v>
      </c>
      <c r="B103" s="26"/>
      <c r="C103" s="26"/>
      <c r="D103" s="26"/>
      <c r="E103" s="26"/>
    </row>
    <row r="104" ht="20" customHeight="1" spans="1:5" x14ac:dyDescent="0.25">
      <c r="A104" s="27" t="s">
        <v>12</v>
      </c>
      <c r="B104" s="27"/>
      <c r="C104" s="27"/>
      <c r="D104" s="27"/>
      <c r="E104" s="27"/>
    </row>
  </sheetData>
  <sheetProtection sheet="1"/>
  <mergeCells count="4">
    <mergeCell ref="A1:E1"/>
    <mergeCell ref="A2:E2"/>
    <mergeCell ref="A103:E103"/>
    <mergeCell ref="A104:E104"/>
  </mergeCells>
  <hyperlinks>
    <hyperlink ref="A10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'Calculator'!B11</f>
        <v>1199</v>
      </c>
      <c r="C5" s="4"/>
      <c r="D5" s="5">
        <f>'Calculator'!B12</f>
        <v>186109</v>
      </c>
      <c r="E5" s="5"/>
      <c r="F5" s="4">
        <f>'Calculator'!B13</f>
        <v>58055</v>
      </c>
      <c r="G5" s="4"/>
      <c r="H5" s="6">
        <f>'Calculator'!B7</f>
        <v>60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29</v>
      </c>
    </row>
    <row r="2" ht="20" customHeight="1" spans="2:2" x14ac:dyDescent="0.25">
      <c r="B2" s="2" t="s">
        <v>30</v>
      </c>
    </row>
    <row r="3" ht="16" customHeight="1" x14ac:dyDescent="0.25"/>
    <row r="4" ht="28" customHeight="1" spans="2:2" x14ac:dyDescent="0.25">
      <c r="B4" s="8" t="s">
        <v>31</v>
      </c>
    </row>
    <row r="5" ht="24" customHeight="1" spans="2:2" x14ac:dyDescent="0.25">
      <c r="B5" s="28" t="s">
        <v>32</v>
      </c>
    </row>
    <row r="6" ht="24" customHeight="1" spans="2:2" x14ac:dyDescent="0.25">
      <c r="B6" s="28" t="s">
        <v>33</v>
      </c>
    </row>
    <row r="7" ht="24" customHeight="1" spans="2:2" x14ac:dyDescent="0.25">
      <c r="B7" s="28" t="s">
        <v>34</v>
      </c>
    </row>
    <row r="8" ht="24" customHeight="1" spans="2:2" x14ac:dyDescent="0.25">
      <c r="B8" s="28" t="s">
        <v>35</v>
      </c>
    </row>
    <row r="9" ht="12" customHeight="1" x14ac:dyDescent="0.25"/>
    <row r="10" ht="28" customHeight="1" spans="2:2" x14ac:dyDescent="0.25">
      <c r="B10" s="8" t="s">
        <v>36</v>
      </c>
    </row>
    <row r="11" ht="24" customHeight="1" spans="2:2" x14ac:dyDescent="0.25">
      <c r="B11" s="28" t="s">
        <v>37</v>
      </c>
    </row>
    <row r="12" ht="24" customHeight="1" spans="2:2" x14ac:dyDescent="0.25">
      <c r="B12" s="28" t="s">
        <v>38</v>
      </c>
    </row>
    <row r="13" ht="24" customHeight="1" spans="2:2" x14ac:dyDescent="0.25">
      <c r="B13" s="28" t="s">
        <v>39</v>
      </c>
    </row>
    <row r="14" ht="24" customHeight="1" spans="2:2" x14ac:dyDescent="0.25">
      <c r="B14" s="28" t="s">
        <v>40</v>
      </c>
    </row>
    <row r="15" ht="12" customHeight="1" x14ac:dyDescent="0.25"/>
    <row r="16" ht="28" customHeight="1" spans="2:2" x14ac:dyDescent="0.25">
      <c r="B16" s="8" t="s">
        <v>41</v>
      </c>
    </row>
    <row r="17" ht="24" customHeight="1" spans="2:2" x14ac:dyDescent="0.25">
      <c r="B17" s="28" t="s">
        <v>42</v>
      </c>
    </row>
    <row r="18" ht="24" customHeight="1" spans="2:2" x14ac:dyDescent="0.25">
      <c r="B18" s="28" t="s">
        <v>43</v>
      </c>
    </row>
    <row r="19" ht="12" customHeight="1" x14ac:dyDescent="0.25"/>
    <row r="20" ht="6" customHeight="1" x14ac:dyDescent="0.25"/>
    <row r="21" ht="20" customHeight="1" spans="1:2" x14ac:dyDescent="0.25">
      <c r="A21" s="10" t="s">
        <v>11</v>
      </c>
      <c r="B21" s="10"/>
    </row>
    <row r="22" ht="20" customHeight="1" spans="1:2" x14ac:dyDescent="0.25">
      <c r="A22" s="11" t="s">
        <v>12</v>
      </c>
      <c r="B22" s="11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Payment Structure</t>
        </is>
      </c>
      <c r="B1" t="inlineStr">
        <is>
          <t>Structure</t>
        </is>
      </c>
    </row>
    <row r="2">
      <c r="A2" t="inlineStr">
        <is>
          <t>Regular Payments</t>
        </is>
      </c>
      <c r="B2">
        <v>71946</v>
      </c>
    </row>
    <row r="3">
      <c r="A3" t="inlineStr">
        <is>
          <t>Balloon Payment</t>
        </is>
      </c>
      <c r="B3">
        <v>186109</v>
      </c>
    </row>
    <row r="4">
      <c r="A4" t="inlineStr">
        <is>
          <t>Interest</t>
        </is>
      </c>
      <c r="B4">
        <v>58055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Balloon Loan Calculator</dc:title>
  <dc:subject>Financial Template</dc:subject>
  <dc:description>Free Balloon Loan Calculator template by FinancialAha.com</dc:description>
  <cp:keywords>finance, template, spreadsheet, FinancialAha</cp:keywords>
  <cp:category>Finance</cp:category>
  <cp:lastModifiedBy>Unknown</cp:lastModifiedBy>
  <cp:lastPrinted>2026-04-01T17:59:48Z</cp:lastPrinted>
  <dcterms:created xsi:type="dcterms:W3CDTF">2026-04-01T17:59:48Z</dcterms:created>
  <dcterms:modified xsi:type="dcterms:W3CDTF">2026-04-01T17:59:48Z</dcterms:modified>
</cp:coreProperties>
</file>