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alance She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<sst xmlns="http://schemas.openxmlformats.org/spreadsheetml/2006/main" count="211" uniqueCount="138">
  <si>
    <t>Balance Sheet Summary</t>
  </si>
  <si>
    <t>Financial position at a glance</t>
  </si>
  <si>
    <t>by FinancialAha.com</t>
  </si>
  <si>
    <t>TOTAL ASSETS</t>
  </si>
  <si>
    <t>TOTAL LIABILITIES</t>
  </si>
  <si>
    <t>EQUITY</t>
  </si>
  <si>
    <t>What the business owns</t>
  </si>
  <si>
    <t>What the business owes</t>
  </si>
  <si>
    <t>Assets minus Liabilities</t>
  </si>
  <si>
    <t>CURRENT RATIO</t>
  </si>
  <si>
    <t>DEBT-TO-EQUITY</t>
  </si>
  <si>
    <t>WORKING CAPITAL</t>
  </si>
  <si>
    <t>Current Assets / Current Liab. (1.5-3.0 typical)</t>
  </si>
  <si>
    <t>Total Liabilities / Equity (&lt; 2.0 typical)</t>
  </si>
  <si>
    <t>Current Assets - Current Liab.</t>
  </si>
  <si>
    <t>BALANCE CHECK</t>
  </si>
  <si>
    <t>QUICK RATIO</t>
  </si>
  <si>
    <t>Assets = Liabilities + Equity</t>
  </si>
  <si>
    <t>(Current Assets - Inventory) / CL (&gt; 1.0 healthy)</t>
  </si>
  <si>
    <t>ASSET COMPOSITION</t>
  </si>
  <si>
    <t>FINANCIAL POSITION</t>
  </si>
  <si>
    <t>Yellow cells = your inputs  |  Green cells = calculated results</t>
  </si>
  <si>
    <t>Created with FinancialAha.com - Free financial tools and templates</t>
  </si>
  <si>
    <t>Get a premium spreadsheet from FinancialAha.com</t>
  </si>
  <si>
    <t>Assets</t>
  </si>
  <si>
    <t>Current Assets</t>
  </si>
  <si>
    <t>Net Fixed Assets</t>
  </si>
  <si>
    <t>Other Assets</t>
  </si>
  <si>
    <t>Amount</t>
  </si>
  <si>
    <t>Total Assets</t>
  </si>
  <si>
    <t>Total Liabilities</t>
  </si>
  <si>
    <t>Equity</t>
  </si>
  <si>
    <t>Your Company Name</t>
  </si>
  <si>
    <t>Balance Sheet</t>
  </si>
  <si>
    <t>As of</t>
  </si>
  <si>
    <t>Item</t>
  </si>
  <si>
    <t>Notes</t>
  </si>
  <si>
    <t>Current Period</t>
  </si>
  <si>
    <t>Prior Period</t>
  </si>
  <si>
    <t>Change</t>
  </si>
  <si>
    <t>% Change</t>
  </si>
  <si>
    <t>ASSETS</t>
  </si>
  <si>
    <t/>
  </si>
  <si>
    <t xml:space="preserve">   Cash and Cash Equivalents</t>
  </si>
  <si>
    <t>Chase business checking</t>
  </si>
  <si>
    <t xml:space="preserve">   Accounts Receivable</t>
  </si>
  <si>
    <t>Net 30 terms</t>
  </si>
  <si>
    <t xml:space="preserve">   Inventory</t>
  </si>
  <si>
    <t xml:space="preserve">   Prepaid Expenses</t>
  </si>
  <si>
    <t xml:space="preserve">   Short-term Investments</t>
  </si>
  <si>
    <t xml:space="preserve">   Other Current Assets</t>
  </si>
  <si>
    <t>Total Current Assets</t>
  </si>
  <si>
    <t>Fixed Assets</t>
  </si>
  <si>
    <t xml:space="preserve">   Property &amp; Equipment</t>
  </si>
  <si>
    <t xml:space="preserve">   Furniture &amp; Fixtures</t>
  </si>
  <si>
    <t xml:space="preserve">   Vehicles</t>
  </si>
  <si>
    <t>Gross Fixed Assets</t>
  </si>
  <si>
    <t xml:space="preserve">   Less: Accumulated Depreciation</t>
  </si>
  <si>
    <t xml:space="preserve">   Long-term Investments</t>
  </si>
  <si>
    <t xml:space="preserve">   Intangible Assets</t>
  </si>
  <si>
    <t xml:space="preserve">   Other Long-term Assets</t>
  </si>
  <si>
    <t>Total Other Assets</t>
  </si>
  <si>
    <t>LIABILITIES</t>
  </si>
  <si>
    <t>Current Liabilities</t>
  </si>
  <si>
    <t xml:space="preserve">   Accounts Payable</t>
  </si>
  <si>
    <t xml:space="preserve">   Credit Card Payable</t>
  </si>
  <si>
    <t xml:space="preserve">   Short-term Loans</t>
  </si>
  <si>
    <t xml:space="preserve">   Accrued Expenses</t>
  </si>
  <si>
    <t xml:space="preserve">   Wages Payable</t>
  </si>
  <si>
    <t xml:space="preserve">   Taxes Payable</t>
  </si>
  <si>
    <t xml:space="preserve">   Unearned Revenue</t>
  </si>
  <si>
    <t xml:space="preserve">   Line of Credit</t>
  </si>
  <si>
    <t xml:space="preserve">   Current Portion of Long-term Debt</t>
  </si>
  <si>
    <t>Total Current Liabilities</t>
  </si>
  <si>
    <t>Long-term Liabilities</t>
  </si>
  <si>
    <t xml:space="preserve">   Long-term Loans</t>
  </si>
  <si>
    <t>5-year loan at 4.5%</t>
  </si>
  <si>
    <t xml:space="preserve">   Mortgage Payable</t>
  </si>
  <si>
    <t xml:space="preserve">   Other Long-term Liabilities</t>
  </si>
  <si>
    <t>Total Long-term Liabilities</t>
  </si>
  <si>
    <t xml:space="preserve">   Owner's Investment / Capital</t>
  </si>
  <si>
    <t xml:space="preserve">   Additional Paid-in Capital</t>
  </si>
  <si>
    <t xml:space="preserve">   Retained Earnings</t>
  </si>
  <si>
    <t xml:space="preserve">   Current Year Net Income</t>
  </si>
  <si>
    <t xml:space="preserve">   Owner's Draws / Distributions</t>
  </si>
  <si>
    <t>Total Equity</t>
  </si>
  <si>
    <t>TOTAL LIABILITIES &amp; EQUITY</t>
  </si>
  <si>
    <t>Balance Check (should be 0)</t>
  </si>
  <si>
    <t>How to Use This Template</t>
  </si>
  <si>
    <t>A quick guide to getting the most from your Balance Sheet template.</t>
  </si>
  <si>
    <t>GETTING STARTED</t>
  </si>
  <si>
    <t>1. Go to the "Balance Sheet" tab.</t>
  </si>
  <si>
    <t>2. Enter your company name in the yellow cell at the top.</t>
  </si>
  <si>
    <t>3. Set the date to match your reporting period.</t>
  </si>
  <si>
    <t>4. Replace the sample amounts in the yellow cells with your own figures.</t>
  </si>
  <si>
    <t>5. Enter prior period amounts for comparison - the Change column updates automatically.</t>
  </si>
  <si>
    <t>6. Use the Notes column for any reference info (e.g., account number, source).</t>
  </si>
  <si>
    <t>7. All totals and the Dashboard update automatically.</t>
  </si>
  <si>
    <t>8. Check the Balance Check row - it should always be $0.</t>
  </si>
  <si>
    <t>UNDERSTANDING THE BALANCE SHEET</t>
  </si>
  <si>
    <t>Assets: Everything the business owns - cash, equipment, inventory, investments.</t>
  </si>
  <si>
    <t>Liabilities: Everything the business owes - loans, payables, mortgages.</t>
  </si>
  <si>
    <t>Equity: The owner's share - investment plus retained earnings minus draws.</t>
  </si>
  <si>
    <t>The fundamental equation: Assets = Liabilities + Equity.</t>
  </si>
  <si>
    <t>If the Balance Check is not zero, double-check your entries.</t>
  </si>
  <si>
    <t>The Change column shows how each line item moved between periods.</t>
  </si>
  <si>
    <t>ADDING CUSTOM LINE ITEMS</t>
  </si>
  <si>
    <t>The sheet is protected to prevent accidental formula changes.</t>
  </si>
  <si>
    <t>To unprotect: Review tab &gt; Unprotect Sheet (no password required).</t>
  </si>
  <si>
    <t>Insert a row within the appropriate section (between the subsection header and total).</t>
  </si>
  <si>
    <t>Copy the formatting from an adjacent row to keep the layout consistent.</t>
  </si>
  <si>
    <t>Total formulas use SUM ranges, so inserted rows are automatically included.</t>
  </si>
  <si>
    <t>Re-protect the sheet when done: Review tab &gt; Protect Sheet.</t>
  </si>
  <si>
    <t>KEY RATIOS</t>
  </si>
  <si>
    <t>Current Ratio = Current Assets / Current Liabilities.</t>
  </si>
  <si>
    <t>A ratio above 1.0 means short-term assets cover short-term obligations.</t>
  </si>
  <si>
    <t>Most lenders look for a current ratio between 1.5 and 3.0.</t>
  </si>
  <si>
    <t>Debt-to-Equity = Total Liabilities / Total Equity.</t>
  </si>
  <si>
    <t>Lower ratios generally indicate less financial risk.</t>
  </si>
  <si>
    <t>Working Capital = Current Assets - Current Liabilities.</t>
  </si>
  <si>
    <t>Quick Ratio = (Current Assets - Inventory) / Current Liabilities.</t>
  </si>
  <si>
    <t>Quick Ratio excludes inventory for a more conservative liquidity measure.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</si>
  <si>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</si>
  <si>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</si>
  <si>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</si>
  <si>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are section totals and summaries.</t>
  </si>
  <si>
    <t>The Change column highlights differences between current and prior periods.</t>
  </si>
  <si>
    <t>CHARTS AND DASHBOARD</t>
  </si>
  <si>
    <t>The Dashboard shows KPI cards and charts summarizing your Balance Sheet.</t>
  </si>
  <si>
    <t>All KPI values and charts update automatically when you change your data.</t>
  </si>
  <si>
    <t>The pie chart shows asset composition and the bar chart shows your financial position.</t>
  </si>
  <si>
    <t>TIPS</t>
  </si>
  <si>
    <t>Update your balance sheet at the end of each month or quarter.</t>
  </si>
  <si>
    <t>Keep the Notes column consistent for easier tracking over time.</t>
  </si>
  <si>
    <t>Accumulated depreciation is entered as a positive number - the formula subtracts it.</t>
  </si>
  <si>
    <t>Owner's Draws / Distributions should be entered as a negative number.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</si>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</sst>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MMMM D, YYYY"/>
    <numFmt numFmtId="166" formatCode="0.0%"/>
  </numFmts>
  <fonts count="20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i/>
      <color rgb="7C8494"/>
      <sz val="9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A1D26"/>
      <sz val="13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10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  <border>
      <left/>
      <right/>
      <top style="medium">
        <color rgb="14213D"/>
      </top>
      <bottom style="double">
        <color rgb="14213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bottom"/>
    </xf>
    <xf numFmtId="164" fontId="5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0" fillId="0" borderId="4" xfId="0" applyBorder="1"/>
    <xf numFmtId="0" fontId="9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/>
    <xf numFmtId="0" fontId="1" fillId="2" borderId="5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right" vertical="center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left" vertical="center" wrapText="1" indent="1"/>
    </xf>
    <xf numFmtId="0" fontId="14" fillId="3" borderId="0" xfId="0" applyFont="1" applyFill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indent="1"/>
    </xf>
    <xf numFmtId="0" fontId="15" fillId="0" borderId="6" xfId="0" applyFont="1" applyBorder="1" applyAlignment="1" applyProtection="1">
      <alignment horizontal="left" vertical="center" indent="1"/>
    </xf>
    <xf numFmtId="0" fontId="0" fillId="0" borderId="6" xfId="0" applyBorder="1" applyProtection="1"/>
    <xf numFmtId="0" fontId="16" fillId="0" borderId="6" xfId="0" applyFont="1" applyBorder="1" applyAlignment="1" applyProtection="1">
      <alignment vertical="center" indent="1"/>
    </xf>
    <xf numFmtId="0" fontId="16" fillId="2" borderId="5" xfId="0" applyFont="1" applyFill="1" applyBorder="1" applyAlignment="1" applyProtection="1">
      <alignment horizontal="left" vertical="center" indent="1"/>
      <protection locked="0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7" fillId="4" borderId="7" xfId="0" applyNumberFormat="1" applyFont="1" applyFill="1" applyBorder="1" applyAlignment="1" applyProtection="1">
      <alignment horizontal="right" vertical="center"/>
    </xf>
    <xf numFmtId="166" fontId="17" fillId="4" borderId="7" xfId="0" applyNumberFormat="1" applyFont="1" applyFill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horizontal="left" vertical="center" indent="1"/>
    </xf>
    <xf numFmtId="0" fontId="0" fillId="0" borderId="8" xfId="0" applyBorder="1" applyProtection="1"/>
    <xf numFmtId="164" fontId="15" fillId="0" borderId="8" xfId="0" applyNumberFormat="1" applyFont="1" applyBorder="1" applyAlignment="1" applyProtection="1">
      <alignment horizontal="right" vertical="center"/>
    </xf>
    <xf numFmtId="166" fontId="15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left" vertical="center" indent="1"/>
    </xf>
    <xf numFmtId="0" fontId="0" fillId="0" borderId="9" xfId="0" applyBorder="1" applyProtection="1"/>
    <xf numFmtId="164" fontId="8" fillId="0" borderId="9" xfId="0" applyNumberFormat="1" applyFont="1" applyBorder="1" applyAlignment="1" applyProtection="1">
      <alignment horizontal="right" vertical="center"/>
    </xf>
    <xf numFmtId="166" fontId="8" fillId="0" borderId="9" xfId="0" applyNumberFormat="1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 indent="1"/>
    </xf>
    <xf numFmtId="0" fontId="0" fillId="0" borderId="0" xfId="0" applyProtection="1"/>
    <xf numFmtId="0" fontId="17" fillId="4" borderId="7" xfId="0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9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Asset Composition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Dashboard!$B$36</c:f>
              <c:strCache>
                <c:ptCount val="1"/>
                <c:pt idx="0">
                  <c:v>Assets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Dashboard!$C$36:$E$36</c:f>
              <c:strCache>
                <c:ptCount val="3"/>
                <c:pt idx="0">
                  <c:v>Current Assets</c:v>
                </c:pt>
                <c:pt idx="1">
                  <c:v>Net Fixed Assets</c:v>
                </c:pt>
                <c:pt idx="2">
                  <c:v>Other Assets</c:v>
                </c:pt>
              </c:strCache>
            </c:strRef>
          </c:cat>
          <c:val>
            <c:numRef>
              <c:f>Dashboard!$C$37:$E$37</c:f>
              <c:numCache>
                <c:formatCode>$#,##0</c:formatCode>
                <c:ptCount val="3"/>
                <c:pt idx="0">
                  <c:v>145000</c:v>
                </c:pt>
                <c:pt idx="1">
                  <c:v>166000</c:v>
                </c:pt>
                <c:pt idx="2">
                  <c:v>33000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Financial Position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Dashboard!$B$38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2C3E6B"/>
            </a:solidFill>
            <a:ln>
              <a:noFill/>
            </a:ln>
          </c:spPr>
          <c:dLbls>
            <c:numFmt formatCode="$#,##0" sourceLinked="0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Dashboard!$C$38:$E$38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Dashboard!$C$39:$E$39</c:f>
              <c:numCache>
                <c:formatCode>$#,##0</c:formatCode>
                <c:ptCount val="3"/>
                <c:pt idx="0">
                  <c:v>344000</c:v>
                </c:pt>
                <c:pt idx="1">
                  <c:v>204500</c:v>
                </c:pt>
                <c:pt idx="2">
                  <c:v>139500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67"/>
  <sheetViews>
    <sheetView workbookViewId="0" showGridLines="0" zoomScale="125"/>
  </sheetViews>
  <sheetFormatPr defaultRowHeight="15" outlineLevelRow="0" outlineLevelCol="0" x14ac:dyDescent="55"/>
  <cols>
    <col min="1" max="1" width="35" customWidth="1"/>
    <col min="2" max="2" width="15" customWidth="1"/>
    <col min="3" max="4" width="18" customWidth="1"/>
    <col min="5" max="5" width="14" customWidth="1"/>
    <col min="6" max="6" width="12" customWidth="1"/>
  </cols>
  <sheetData>
    <row r="1" ht="48" customHeight="1" spans="1:6" x14ac:dyDescent="0.25">
      <c r="A1" s="16" t="s">
        <v>32</v>
      </c>
      <c r="B1" s="16"/>
      <c r="C1" s="16"/>
      <c r="D1" s="16"/>
      <c r="E1" s="16"/>
      <c r="F1" s="16"/>
    </row>
    <row r="2" ht="28" customHeight="1" spans="1:6" x14ac:dyDescent="0.25">
      <c r="A2" s="17" t="s">
        <v>33</v>
      </c>
      <c r="B2" s="17"/>
      <c r="C2" s="17"/>
      <c r="D2" s="17"/>
      <c r="E2" s="17"/>
      <c r="F2" s="17"/>
    </row>
    <row r="3" ht="24" customHeight="1" spans="1:3" x14ac:dyDescent="0.25">
      <c r="A3" s="18" t="s">
        <v>34</v>
      </c>
      <c r="B3" s="19">
        <v>46112</v>
      </c>
      <c r="C3" s="19"/>
    </row>
    <row r="4" ht="14" customHeight="1" x14ac:dyDescent="0.25"/>
    <row r="5" ht="32" customHeight="1" spans="1:6" x14ac:dyDescent="0.25">
      <c r="A5" s="20" t="s">
        <v>35</v>
      </c>
      <c r="B5" s="21" t="s">
        <v>36</v>
      </c>
      <c r="C5" s="21" t="s">
        <v>37</v>
      </c>
      <c r="D5" s="21" t="s">
        <v>38</v>
      </c>
      <c r="E5" s="21" t="s">
        <v>39</v>
      </c>
      <c r="F5" s="21" t="s">
        <v>40</v>
      </c>
    </row>
    <row r="6" ht="28" customHeight="1" spans="1:6" x14ac:dyDescent="0.25">
      <c r="A6" s="22" t="s">
        <v>41</v>
      </c>
      <c r="B6" s="11"/>
      <c r="C6" s="11"/>
      <c r="D6" s="11"/>
      <c r="E6" s="11"/>
      <c r="F6" s="11"/>
    </row>
    <row r="7" ht="26" customHeight="1" spans="1:6" x14ac:dyDescent="0.25">
      <c r="A7" s="23" t="s">
        <v>25</v>
      </c>
      <c r="B7" s="24" t="s">
        <v>42</v>
      </c>
      <c r="C7" s="24" t="s">
        <v>42</v>
      </c>
      <c r="D7" s="24" t="s">
        <v>42</v>
      </c>
      <c r="E7" s="24" t="s">
        <v>42</v>
      </c>
      <c r="F7" s="24" t="s">
        <v>42</v>
      </c>
    </row>
    <row r="8" ht="26" customHeight="1" spans="1:6" x14ac:dyDescent="0.25">
      <c r="A8" s="25" t="s">
        <v>43</v>
      </c>
      <c r="B8" s="26" t="s">
        <v>44</v>
      </c>
      <c r="C8" s="27">
        <v>58000</v>
      </c>
      <c r="D8" s="27">
        <v>48000</v>
      </c>
      <c r="E8" s="28">
        <f>C8-D8</f>
        <v>10000</v>
      </c>
      <c r="F8" s="29">
        <f>IF(D8=0,"",C8/D8-1)</f>
        <v>0.20833333333333326</v>
      </c>
    </row>
    <row r="9" ht="26" customHeight="1" spans="1:6" x14ac:dyDescent="0.25">
      <c r="A9" s="25" t="s">
        <v>45</v>
      </c>
      <c r="B9" s="26" t="s">
        <v>46</v>
      </c>
      <c r="C9" s="27">
        <v>42000</v>
      </c>
      <c r="D9" s="27">
        <v>36000</v>
      </c>
      <c r="E9" s="28">
        <f>C9-D9</f>
        <v>6000</v>
      </c>
      <c r="F9" s="29">
        <f>IF(D9=0,"",C9/D9-1)</f>
        <v>0.16666666666666674</v>
      </c>
    </row>
    <row r="10" ht="26" customHeight="1" spans="1:6" x14ac:dyDescent="0.25">
      <c r="A10" s="25" t="s">
        <v>47</v>
      </c>
      <c r="B10" s="26" t="s">
        <v>42</v>
      </c>
      <c r="C10" s="27">
        <v>28000</v>
      </c>
      <c r="D10" s="27">
        <v>25000</v>
      </c>
      <c r="E10" s="28">
        <f>C10-D10</f>
        <v>3000</v>
      </c>
      <c r="F10" s="29">
        <f>IF(D10=0,"",C10/D10-1)</f>
        <v>0.1200000000000001</v>
      </c>
    </row>
    <row r="11" ht="26" customHeight="1" spans="1:6" x14ac:dyDescent="0.25">
      <c r="A11" s="25" t="s">
        <v>48</v>
      </c>
      <c r="B11" s="26" t="s">
        <v>42</v>
      </c>
      <c r="C11" s="27">
        <v>5500</v>
      </c>
      <c r="D11" s="27">
        <v>5000</v>
      </c>
      <c r="E11" s="28">
        <f>C11-D11</f>
        <v>500</v>
      </c>
      <c r="F11" s="29">
        <f>IF(D11=0,"",C11/D11-1)</f>
        <v>0.10000000000000009</v>
      </c>
    </row>
    <row r="12" ht="26" customHeight="1" spans="1:6" x14ac:dyDescent="0.25">
      <c r="A12" s="25" t="s">
        <v>49</v>
      </c>
      <c r="B12" s="26" t="s">
        <v>42</v>
      </c>
      <c r="C12" s="27">
        <v>10000</v>
      </c>
      <c r="D12" s="27">
        <v>8000</v>
      </c>
      <c r="E12" s="28">
        <f>C12-D12</f>
        <v>2000</v>
      </c>
      <c r="F12" s="29">
        <f>IF(D12=0,"",C12/D12-1)</f>
        <v>0.25</v>
      </c>
    </row>
    <row r="13" ht="26" customHeight="1" spans="1:6" x14ac:dyDescent="0.25">
      <c r="A13" s="25" t="s">
        <v>50</v>
      </c>
      <c r="B13" s="26" t="s">
        <v>42</v>
      </c>
      <c r="C13" s="27">
        <v>1500</v>
      </c>
      <c r="D13" s="27">
        <v>1000</v>
      </c>
      <c r="E13" s="28">
        <f>C13-D13</f>
        <v>500</v>
      </c>
      <c r="F13" s="29">
        <f>IF(D13=0,"",C13/D13-1)</f>
        <v>0.5</v>
      </c>
    </row>
    <row r="14" ht="26" customHeight="1" spans="1:6" x14ac:dyDescent="0.25">
      <c r="A14" s="30" t="s">
        <v>51</v>
      </c>
      <c r="B14" s="31" t="s">
        <v>42</v>
      </c>
      <c r="C14" s="32">
        <f>SUM(C8:C13)</f>
        <v>145000</v>
      </c>
      <c r="D14" s="32">
        <f>SUM(D8:D13)</f>
        <v>123000</v>
      </c>
      <c r="E14" s="32">
        <f>C14-D14</f>
        <v>22000</v>
      </c>
      <c r="F14" s="33">
        <f>IF(D14=0,"",C14/D14-1)</f>
        <v>0.17886178861788626</v>
      </c>
    </row>
    <row r="15" ht="8" customHeight="1" x14ac:dyDescent="0.25"/>
    <row r="16" ht="26" customHeight="1" spans="1:6" x14ac:dyDescent="0.25">
      <c r="A16" s="23" t="s">
        <v>52</v>
      </c>
      <c r="B16" s="24" t="s">
        <v>42</v>
      </c>
      <c r="C16" s="24" t="s">
        <v>42</v>
      </c>
      <c r="D16" s="24" t="s">
        <v>42</v>
      </c>
      <c r="E16" s="24" t="s">
        <v>42</v>
      </c>
      <c r="F16" s="24" t="s">
        <v>42</v>
      </c>
    </row>
    <row r="17" ht="26" customHeight="1" spans="1:6" x14ac:dyDescent="0.25">
      <c r="A17" s="25" t="s">
        <v>53</v>
      </c>
      <c r="B17" s="26" t="s">
        <v>42</v>
      </c>
      <c r="C17" s="27">
        <v>155000</v>
      </c>
      <c r="D17" s="27">
        <v>150000</v>
      </c>
      <c r="E17" s="28">
        <f>C17-D17</f>
        <v>5000</v>
      </c>
      <c r="F17" s="29">
        <f>IF(D17=0,"",C17/D17-1)</f>
        <v>0.03333333333333344</v>
      </c>
    </row>
    <row r="18" ht="26" customHeight="1" spans="1:6" x14ac:dyDescent="0.25">
      <c r="A18" s="25" t="s">
        <v>54</v>
      </c>
      <c r="B18" s="26" t="s">
        <v>42</v>
      </c>
      <c r="C18" s="27">
        <v>18000</v>
      </c>
      <c r="D18" s="27">
        <v>16000</v>
      </c>
      <c r="E18" s="28">
        <f>C18-D18</f>
        <v>2000</v>
      </c>
      <c r="F18" s="29">
        <f>IF(D18=0,"",C18/D18-1)</f>
        <v>0.125</v>
      </c>
    </row>
    <row r="19" ht="26" customHeight="1" spans="1:6" x14ac:dyDescent="0.25">
      <c r="A19" s="25" t="s">
        <v>55</v>
      </c>
      <c r="B19" s="26" t="s">
        <v>42</v>
      </c>
      <c r="C19" s="27">
        <v>35000</v>
      </c>
      <c r="D19" s="27">
        <v>35000</v>
      </c>
      <c r="E19" s="28">
        <f>C19-D19</f>
        <v>0</v>
      </c>
      <c r="F19" s="29">
        <f>IF(D19=0,"",C19/D19-1)</f>
        <v>0</v>
      </c>
    </row>
    <row r="20" ht="26" customHeight="1" spans="1:6" x14ac:dyDescent="0.25">
      <c r="A20" s="30" t="s">
        <v>56</v>
      </c>
      <c r="B20" s="31" t="s">
        <v>42</v>
      </c>
      <c r="C20" s="32">
        <f>SUM(C17:C19)</f>
        <v>208000</v>
      </c>
      <c r="D20" s="32">
        <f>SUM(D17:D19)</f>
        <v>201000</v>
      </c>
      <c r="E20" s="32">
        <f>C20-D20</f>
        <v>7000</v>
      </c>
      <c r="F20" s="33">
        <f>IF(D20=0,"",C20/D20-1)</f>
        <v>0.03482587064676612</v>
      </c>
    </row>
    <row r="21" ht="26" customHeight="1" spans="1:6" x14ac:dyDescent="0.25">
      <c r="A21" s="25" t="s">
        <v>57</v>
      </c>
      <c r="B21" s="26" t="s">
        <v>42</v>
      </c>
      <c r="C21" s="27">
        <v>42000</v>
      </c>
      <c r="D21" s="27">
        <v>30000</v>
      </c>
      <c r="E21" s="28">
        <f>C21-D21</f>
        <v>12000</v>
      </c>
      <c r="F21" s="29">
        <f>IF(D21=0,"",C21/D21-1)</f>
        <v>0.3999999999999999</v>
      </c>
    </row>
    <row r="22" ht="26" customHeight="1" spans="1:6" x14ac:dyDescent="0.25">
      <c r="A22" s="30" t="s">
        <v>26</v>
      </c>
      <c r="B22" s="31" t="s">
        <v>42</v>
      </c>
      <c r="C22" s="32">
        <f>C20-C21</f>
        <v>166000</v>
      </c>
      <c r="D22" s="32">
        <f>D20-D21</f>
        <v>171000</v>
      </c>
      <c r="E22" s="32">
        <f>C22-D22</f>
        <v>-5000</v>
      </c>
      <c r="F22" s="33">
        <f>IF(D22=0,"",C22/D22-1)</f>
        <v>-0.0292397660818714</v>
      </c>
    </row>
    <row r="23" ht="8" customHeight="1" x14ac:dyDescent="0.25"/>
    <row r="24" ht="26" customHeight="1" spans="1:6" x14ac:dyDescent="0.25">
      <c r="A24" s="23" t="s">
        <v>27</v>
      </c>
      <c r="B24" s="24" t="s">
        <v>42</v>
      </c>
      <c r="C24" s="24" t="s">
        <v>42</v>
      </c>
      <c r="D24" s="24" t="s">
        <v>42</v>
      </c>
      <c r="E24" s="24" t="s">
        <v>42</v>
      </c>
      <c r="F24" s="24" t="s">
        <v>42</v>
      </c>
    </row>
    <row r="25" ht="26" customHeight="1" spans="1:6" x14ac:dyDescent="0.25">
      <c r="A25" s="25" t="s">
        <v>58</v>
      </c>
      <c r="B25" s="26" t="s">
        <v>42</v>
      </c>
      <c r="C25" s="27">
        <v>25000</v>
      </c>
      <c r="D25" s="27">
        <v>22000</v>
      </c>
      <c r="E25" s="28">
        <f>C25-D25</f>
        <v>3000</v>
      </c>
      <c r="F25" s="29">
        <f>IF(D25=0,"",C25/D25-1)</f>
        <v>0.13636363636363646</v>
      </c>
    </row>
    <row r="26" ht="26" customHeight="1" spans="1:6" x14ac:dyDescent="0.25">
      <c r="A26" s="25" t="s">
        <v>59</v>
      </c>
      <c r="B26" s="26" t="s">
        <v>42</v>
      </c>
      <c r="C26" s="27">
        <v>8000</v>
      </c>
      <c r="D26" s="27">
        <v>9000</v>
      </c>
      <c r="E26" s="28">
        <f>C26-D26</f>
        <v>-1000</v>
      </c>
      <c r="F26" s="29">
        <f>IF(D26=0,"",C26/D26-1)</f>
        <v>-0.11111111111111116</v>
      </c>
    </row>
    <row r="27" ht="26" customHeight="1" spans="1:6" x14ac:dyDescent="0.25">
      <c r="A27" s="25" t="s">
        <v>60</v>
      </c>
      <c r="B27" s="26" t="s">
        <v>42</v>
      </c>
      <c r="C27" s="27">
        <v>0</v>
      </c>
      <c r="D27" s="27">
        <v>0</v>
      </c>
      <c r="E27" s="28">
        <f>C27-D27</f>
        <v>0</v>
      </c>
      <c r="F27" s="29">
        <f>IF(D27=0,"",C27/D27-1)</f>
        <v>0</v>
      </c>
    </row>
    <row r="28" ht="26" customHeight="1" spans="1:6" x14ac:dyDescent="0.25">
      <c r="A28" s="30" t="s">
        <v>61</v>
      </c>
      <c r="B28" s="31" t="s">
        <v>42</v>
      </c>
      <c r="C28" s="32">
        <f>SUM(C25:C27)</f>
        <v>33000</v>
      </c>
      <c r="D28" s="32">
        <f>SUM(D25:D27)</f>
        <v>31000</v>
      </c>
      <c r="E28" s="32">
        <f>C28-D28</f>
        <v>2000</v>
      </c>
      <c r="F28" s="33">
        <f>IF(D28=0,"",C28/D28-1)</f>
        <v>0.06451612903225801</v>
      </c>
    </row>
    <row r="29" ht="8" customHeight="1" x14ac:dyDescent="0.25"/>
    <row r="30" ht="30" customHeight="1" spans="1:6" x14ac:dyDescent="0.25">
      <c r="A30" s="34" t="s">
        <v>3</v>
      </c>
      <c r="B30" s="35" t="s">
        <v>42</v>
      </c>
      <c r="C30" s="36">
        <f>C14+C22+C28</f>
        <v>344000</v>
      </c>
      <c r="D30" s="36">
        <f>D14+D22+D28</f>
        <v>325000</v>
      </c>
      <c r="E30" s="36">
        <f>C30-D30</f>
        <v>19000</v>
      </c>
      <c r="F30" s="37">
        <f>IF(D30=0,"",C30/D30-1)</f>
        <v>0.058461538461538565</v>
      </c>
    </row>
    <row r="31" ht="14" customHeight="1" x14ac:dyDescent="0.25"/>
    <row r="32" ht="28" customHeight="1" spans="1:6" x14ac:dyDescent="0.25">
      <c r="A32" s="22" t="s">
        <v>62</v>
      </c>
      <c r="B32" s="11"/>
      <c r="C32" s="11"/>
      <c r="D32" s="11"/>
      <c r="E32" s="11"/>
      <c r="F32" s="11"/>
    </row>
    <row r="33" ht="26" customHeight="1" spans="1:6" x14ac:dyDescent="0.25">
      <c r="A33" s="23" t="s">
        <v>63</v>
      </c>
      <c r="B33" s="24" t="s">
        <v>42</v>
      </c>
      <c r="C33" s="24" t="s">
        <v>42</v>
      </c>
      <c r="D33" s="24" t="s">
        <v>42</v>
      </c>
      <c r="E33" s="24" t="s">
        <v>42</v>
      </c>
      <c r="F33" s="24" t="s">
        <v>42</v>
      </c>
    </row>
    <row r="34" ht="26" customHeight="1" spans="1:6" x14ac:dyDescent="0.25">
      <c r="A34" s="25" t="s">
        <v>64</v>
      </c>
      <c r="B34" s="26" t="s">
        <v>42</v>
      </c>
      <c r="C34" s="27">
        <v>18000</v>
      </c>
      <c r="D34" s="27">
        <v>16000</v>
      </c>
      <c r="E34" s="28">
        <f>C34-D34</f>
        <v>2000</v>
      </c>
      <c r="F34" s="29">
        <f>IF(D34=0,"",C34/D34-1)</f>
        <v>0.125</v>
      </c>
    </row>
    <row r="35" ht="26" customHeight="1" spans="1:6" x14ac:dyDescent="0.25">
      <c r="A35" s="25" t="s">
        <v>65</v>
      </c>
      <c r="B35" s="26" t="s">
        <v>42</v>
      </c>
      <c r="C35" s="27">
        <v>5000</v>
      </c>
      <c r="D35" s="27">
        <v>4000</v>
      </c>
      <c r="E35" s="28">
        <f>C35-D35</f>
        <v>1000</v>
      </c>
      <c r="F35" s="29">
        <f>IF(D35=0,"",C35/D35-1)</f>
        <v>0.25</v>
      </c>
    </row>
    <row r="36" ht="26" customHeight="1" spans="1:6" x14ac:dyDescent="0.25">
      <c r="A36" s="25" t="s">
        <v>66</v>
      </c>
      <c r="B36" s="26" t="s">
        <v>42</v>
      </c>
      <c r="C36" s="27">
        <v>12000</v>
      </c>
      <c r="D36" s="27">
        <v>14000</v>
      </c>
      <c r="E36" s="28">
        <f>C36-D36</f>
        <v>-2000</v>
      </c>
      <c r="F36" s="29">
        <f>IF(D36=0,"",C36/D36-1)</f>
        <v>-0.1428571428571429</v>
      </c>
    </row>
    <row r="37" ht="26" customHeight="1" spans="1:6" x14ac:dyDescent="0.25">
      <c r="A37" s="25" t="s">
        <v>67</v>
      </c>
      <c r="B37" s="26" t="s">
        <v>42</v>
      </c>
      <c r="C37" s="27">
        <v>7000</v>
      </c>
      <c r="D37" s="27">
        <v>6000</v>
      </c>
      <c r="E37" s="28">
        <f>C37-D37</f>
        <v>1000</v>
      </c>
      <c r="F37" s="29">
        <f>IF(D37=0,"",C37/D37-1)</f>
        <v>0.16666666666666674</v>
      </c>
    </row>
    <row r="38" ht="26" customHeight="1" spans="1:6" x14ac:dyDescent="0.25">
      <c r="A38" s="25" t="s">
        <v>68</v>
      </c>
      <c r="B38" s="26" t="s">
        <v>42</v>
      </c>
      <c r="C38" s="27">
        <v>8500</v>
      </c>
      <c r="D38" s="27">
        <v>8000</v>
      </c>
      <c r="E38" s="28">
        <f>C38-D38</f>
        <v>500</v>
      </c>
      <c r="F38" s="29">
        <f>IF(D38=0,"",C38/D38-1)</f>
        <v>0.0625</v>
      </c>
    </row>
    <row r="39" ht="26" customHeight="1" spans="1:6" x14ac:dyDescent="0.25">
      <c r="A39" s="25" t="s">
        <v>69</v>
      </c>
      <c r="B39" s="26" t="s">
        <v>42</v>
      </c>
      <c r="C39" s="27">
        <v>6000</v>
      </c>
      <c r="D39" s="27">
        <v>5500</v>
      </c>
      <c r="E39" s="28">
        <f>C39-D39</f>
        <v>500</v>
      </c>
      <c r="F39" s="29">
        <f>IF(D39=0,"",C39/D39-1)</f>
        <v>0.09090909090909083</v>
      </c>
    </row>
    <row r="40" ht="26" customHeight="1" spans="1:6" x14ac:dyDescent="0.25">
      <c r="A40" s="25" t="s">
        <v>70</v>
      </c>
      <c r="B40" s="26" t="s">
        <v>42</v>
      </c>
      <c r="C40" s="27">
        <v>3000</v>
      </c>
      <c r="D40" s="27">
        <v>2500</v>
      </c>
      <c r="E40" s="28">
        <f>C40-D40</f>
        <v>500</v>
      </c>
      <c r="F40" s="29">
        <f>IF(D40=0,"",C40/D40-1)</f>
        <v>0.19999999999999996</v>
      </c>
    </row>
    <row r="41" ht="26" customHeight="1" spans="1:6" x14ac:dyDescent="0.25">
      <c r="A41" s="25" t="s">
        <v>71</v>
      </c>
      <c r="B41" s="26" t="s">
        <v>42</v>
      </c>
      <c r="C41" s="27">
        <v>0</v>
      </c>
      <c r="D41" s="27">
        <v>5000</v>
      </c>
      <c r="E41" s="28">
        <f>C41-D41</f>
        <v>-5000</v>
      </c>
      <c r="F41" s="29">
        <f>IF(D41=0,"",C41/D41-1)</f>
        <v>-1</v>
      </c>
    </row>
    <row r="42" ht="26" customHeight="1" spans="1:6" x14ac:dyDescent="0.25">
      <c r="A42" s="25" t="s">
        <v>72</v>
      </c>
      <c r="B42" s="26" t="s">
        <v>42</v>
      </c>
      <c r="C42" s="27">
        <v>10000</v>
      </c>
      <c r="D42" s="27">
        <v>10000</v>
      </c>
      <c r="E42" s="28">
        <f>C42-D42</f>
        <v>0</v>
      </c>
      <c r="F42" s="29">
        <f>IF(D42=0,"",C42/D42-1)</f>
        <v>0</v>
      </c>
    </row>
    <row r="43" ht="26" customHeight="1" spans="1:6" x14ac:dyDescent="0.25">
      <c r="A43" s="30" t="s">
        <v>73</v>
      </c>
      <c r="B43" s="31" t="s">
        <v>42</v>
      </c>
      <c r="C43" s="32">
        <f>SUM(C34:C42)</f>
        <v>69500</v>
      </c>
      <c r="D43" s="32">
        <f>SUM(D34:D42)</f>
        <v>71000</v>
      </c>
      <c r="E43" s="32">
        <f>C43-D43</f>
        <v>-1500</v>
      </c>
      <c r="F43" s="33">
        <f>IF(D43=0,"",C43/D43-1)</f>
        <v>-0.021126760563380254</v>
      </c>
    </row>
    <row r="44" ht="8" customHeight="1" x14ac:dyDescent="0.25"/>
    <row r="45" ht="26" customHeight="1" spans="1:6" x14ac:dyDescent="0.25">
      <c r="A45" s="23" t="s">
        <v>74</v>
      </c>
      <c r="B45" s="24" t="s">
        <v>42</v>
      </c>
      <c r="C45" s="24" t="s">
        <v>42</v>
      </c>
      <c r="D45" s="24" t="s">
        <v>42</v>
      </c>
      <c r="E45" s="24" t="s">
        <v>42</v>
      </c>
      <c r="F45" s="24" t="s">
        <v>42</v>
      </c>
    </row>
    <row r="46" ht="26" customHeight="1" spans="1:6" x14ac:dyDescent="0.25">
      <c r="A46" s="25" t="s">
        <v>75</v>
      </c>
      <c r="B46" s="26" t="s">
        <v>76</v>
      </c>
      <c r="C46" s="27">
        <v>80000</v>
      </c>
      <c r="D46" s="27">
        <v>85000</v>
      </c>
      <c r="E46" s="28">
        <f>C46-D46</f>
        <v>-5000</v>
      </c>
      <c r="F46" s="29">
        <f>IF(D46=0,"",C46/D46-1)</f>
        <v>-0.05882352941176472</v>
      </c>
    </row>
    <row r="47" ht="26" customHeight="1" spans="1:6" x14ac:dyDescent="0.25">
      <c r="A47" s="25" t="s">
        <v>77</v>
      </c>
      <c r="B47" s="26" t="s">
        <v>42</v>
      </c>
      <c r="C47" s="27">
        <v>55000</v>
      </c>
      <c r="D47" s="27">
        <v>60000</v>
      </c>
      <c r="E47" s="28">
        <f>C47-D47</f>
        <v>-5000</v>
      </c>
      <c r="F47" s="29">
        <f>IF(D47=0,"",C47/D47-1)</f>
        <v>-0.08333333333333337</v>
      </c>
    </row>
    <row r="48" ht="26" customHeight="1" spans="1:6" x14ac:dyDescent="0.25">
      <c r="A48" s="25" t="s">
        <v>78</v>
      </c>
      <c r="B48" s="26" t="s">
        <v>42</v>
      </c>
      <c r="C48" s="27">
        <v>0</v>
      </c>
      <c r="D48" s="27">
        <v>0</v>
      </c>
      <c r="E48" s="28">
        <f>C48-D48</f>
        <v>0</v>
      </c>
      <c r="F48" s="29">
        <f>IF(D48=0,"",C48/D48-1)</f>
        <v>0</v>
      </c>
    </row>
    <row r="49" ht="26" customHeight="1" spans="1:6" x14ac:dyDescent="0.25">
      <c r="A49" s="30" t="s">
        <v>79</v>
      </c>
      <c r="B49" s="31" t="s">
        <v>42</v>
      </c>
      <c r="C49" s="32">
        <f>SUM(C46:C48)</f>
        <v>135000</v>
      </c>
      <c r="D49" s="32">
        <f>SUM(D46:D48)</f>
        <v>145000</v>
      </c>
      <c r="E49" s="32">
        <f>C49-D49</f>
        <v>-10000</v>
      </c>
      <c r="F49" s="33">
        <f>IF(D49=0,"",C49/D49-1)</f>
        <v>-0.06896551724137934</v>
      </c>
    </row>
    <row r="50" ht="8" customHeight="1" x14ac:dyDescent="0.25"/>
    <row r="51" ht="30" customHeight="1" spans="1:6" x14ac:dyDescent="0.25">
      <c r="A51" s="34" t="s">
        <v>4</v>
      </c>
      <c r="B51" s="35" t="s">
        <v>42</v>
      </c>
      <c r="C51" s="36">
        <f>C43+C49</f>
        <v>204500</v>
      </c>
      <c r="D51" s="36">
        <f>D43+D49</f>
        <v>216000</v>
      </c>
      <c r="E51" s="36">
        <f>C51-D51</f>
        <v>-11500</v>
      </c>
      <c r="F51" s="37">
        <f>IF(D51=0,"",C51/D51-1)</f>
        <v>-0.0532407407407407</v>
      </c>
    </row>
    <row r="52" ht="14" customHeight="1" x14ac:dyDescent="0.25"/>
    <row r="53" ht="28" customHeight="1" spans="1:6" x14ac:dyDescent="0.25">
      <c r="A53" s="22" t="s">
        <v>5</v>
      </c>
      <c r="B53" s="11"/>
      <c r="C53" s="11"/>
      <c r="D53" s="11"/>
      <c r="E53" s="11"/>
      <c r="F53" s="11"/>
    </row>
    <row r="54" ht="26" customHeight="1" spans="1:6" x14ac:dyDescent="0.25">
      <c r="A54" s="25" t="s">
        <v>80</v>
      </c>
      <c r="B54" s="26" t="s">
        <v>42</v>
      </c>
      <c r="C54" s="27">
        <v>65000</v>
      </c>
      <c r="D54" s="27">
        <v>65000</v>
      </c>
      <c r="E54" s="28">
        <f>C54-D54</f>
        <v>0</v>
      </c>
      <c r="F54" s="29">
        <f>IF(D54=0,"",C54/D54-1)</f>
        <v>0</v>
      </c>
    </row>
    <row r="55" ht="26" customHeight="1" spans="1:6" x14ac:dyDescent="0.25">
      <c r="A55" s="25" t="s">
        <v>81</v>
      </c>
      <c r="B55" s="26" t="s">
        <v>42</v>
      </c>
      <c r="C55" s="27">
        <v>18000</v>
      </c>
      <c r="D55" s="27">
        <v>18000</v>
      </c>
      <c r="E55" s="28">
        <f>C55-D55</f>
        <v>0</v>
      </c>
      <c r="F55" s="29">
        <f>IF(D55=0,"",C55/D55-1)</f>
        <v>0</v>
      </c>
    </row>
    <row r="56" ht="26" customHeight="1" spans="1:6" x14ac:dyDescent="0.25">
      <c r="A56" s="25" t="s">
        <v>82</v>
      </c>
      <c r="B56" s="26" t="s">
        <v>42</v>
      </c>
      <c r="C56" s="27">
        <v>38500</v>
      </c>
      <c r="D56" s="27">
        <v>15000</v>
      </c>
      <c r="E56" s="28">
        <f>C56-D56</f>
        <v>23500</v>
      </c>
      <c r="F56" s="29">
        <f>IF(D56=0,"",C56/D56-1)</f>
        <v>1.5666666666666669</v>
      </c>
    </row>
    <row r="57" ht="26" customHeight="1" spans="1:6" x14ac:dyDescent="0.25">
      <c r="A57" s="25" t="s">
        <v>83</v>
      </c>
      <c r="B57" s="26" t="s">
        <v>42</v>
      </c>
      <c r="C57" s="27">
        <v>30000</v>
      </c>
      <c r="D57" s="27">
        <v>20000</v>
      </c>
      <c r="E57" s="28">
        <f>C57-D57</f>
        <v>10000</v>
      </c>
      <c r="F57" s="29">
        <f>IF(D57=0,"",C57/D57-1)</f>
        <v>0.5</v>
      </c>
    </row>
    <row r="58" ht="26" customHeight="1" spans="1:6" x14ac:dyDescent="0.25">
      <c r="A58" s="25" t="s">
        <v>84</v>
      </c>
      <c r="B58" s="26" t="s">
        <v>42</v>
      </c>
      <c r="C58" s="27">
        <v>-12000</v>
      </c>
      <c r="D58" s="27">
        <v>-9000</v>
      </c>
      <c r="E58" s="28">
        <f>C58-D58</f>
        <v>-3000</v>
      </c>
      <c r="F58" s="29">
        <f>IF(D58=0,"",C58/D58-1)</f>
        <v>0.33333333333333326</v>
      </c>
    </row>
    <row r="59" ht="26" customHeight="1" spans="1:6" x14ac:dyDescent="0.25">
      <c r="A59" s="30" t="s">
        <v>85</v>
      </c>
      <c r="B59" s="31" t="s">
        <v>42</v>
      </c>
      <c r="C59" s="32">
        <f>SUM(C54:C58)</f>
        <v>139500</v>
      </c>
      <c r="D59" s="32">
        <f>SUM(D54:D58)</f>
        <v>109000</v>
      </c>
      <c r="E59" s="32">
        <f>C59-D59</f>
        <v>30500</v>
      </c>
      <c r="F59" s="33">
        <f>IF(D59=0,"",C59/D59-1)</f>
        <v>0.2798165137614679</v>
      </c>
    </row>
    <row r="60" ht="14" customHeight="1" x14ac:dyDescent="0.25"/>
    <row r="61" ht="30" customHeight="1" spans="1:6" x14ac:dyDescent="0.25">
      <c r="A61" s="34" t="s">
        <v>86</v>
      </c>
      <c r="B61" s="35" t="s">
        <v>42</v>
      </c>
      <c r="C61" s="36">
        <f>C51+C59</f>
        <v>344000</v>
      </c>
      <c r="D61" s="36">
        <f>D51+D59</f>
        <v>325000</v>
      </c>
      <c r="E61" s="36">
        <f>C61-D61</f>
        <v>19000</v>
      </c>
      <c r="F61" s="37">
        <f>IF(D61=0,"",C61/D61-1)</f>
        <v>0.058461538461538565</v>
      </c>
    </row>
    <row r="62" ht="8" customHeight="1" x14ac:dyDescent="0.25"/>
    <row r="63" ht="26" customHeight="1" spans="1:6" x14ac:dyDescent="0.25">
      <c r="A63" s="38" t="s">
        <v>87</v>
      </c>
      <c r="B63" s="39" t="s">
        <v>42</v>
      </c>
      <c r="C63" s="28">
        <f>C30-C61</f>
        <v>0</v>
      </c>
      <c r="D63" s="28">
        <f>D30-D61</f>
        <v>0</v>
      </c>
      <c r="E63" s="28">
        <f>C63-D63</f>
        <v>0</v>
      </c>
      <c r="F63" s="40" t="s">
        <v>42</v>
      </c>
    </row>
    <row r="64" ht="14" customHeight="1" x14ac:dyDescent="0.25"/>
    <row r="65" ht="6" customHeight="1" x14ac:dyDescent="0.25"/>
    <row r="66" ht="20" customHeight="1" spans="1:6" x14ac:dyDescent="0.25">
      <c r="A66" s="41" t="s">
        <v>22</v>
      </c>
      <c r="B66" s="41"/>
      <c r="C66" s="41"/>
      <c r="D66" s="41"/>
      <c r="E66" s="41"/>
      <c r="F66" s="41"/>
    </row>
    <row r="67" ht="20" customHeight="1" spans="1:6" x14ac:dyDescent="0.25">
      <c r="A67" s="42" t="s">
        <v>23</v>
      </c>
      <c r="B67" s="42"/>
      <c r="C67" s="42"/>
      <c r="D67" s="42"/>
      <c r="E67" s="42"/>
      <c r="F67" s="42"/>
    </row>
  </sheetData>
  <sheetProtection sheet="1"/>
  <mergeCells count="5">
    <mergeCell ref="A1:F1"/>
    <mergeCell ref="A2:F2"/>
    <mergeCell ref="B3:C3"/>
    <mergeCell ref="A66:F66"/>
    <mergeCell ref="A67:F67"/>
  </mergeCells>
  <conditionalFormatting sqref="C63:E63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6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39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6" customWidth="1"/>
    <col min="10" max="10" width="2" customWidth="1"/>
  </cols>
  <sheetData>
    <row r="1" ht="48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4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4" customHeight="1" x14ac:dyDescent="0.25"/>
    <row r="4" ht="22" customHeight="1" spans="2:7" x14ac:dyDescent="0.25">
      <c r="B4" s="4" t="s">
        <v>3</v>
      </c>
      <c r="C4" s="4"/>
      <c r="D4" s="4" t="s">
        <v>4</v>
      </c>
      <c r="E4" s="4"/>
      <c r="F4" s="4" t="s">
        <v>5</v>
      </c>
      <c r="G4" s="4"/>
    </row>
    <row r="5" ht="48" customHeight="1" spans="2:7" x14ac:dyDescent="0.25">
      <c r="B5" s="5">
        <f>'Balance Sheet'!C30</f>
        <v>344000</v>
      </c>
      <c r="C5" s="5"/>
      <c r="D5" s="5">
        <f>'Balance Sheet'!C51</f>
        <v>204500</v>
      </c>
      <c r="E5" s="5"/>
      <c r="F5" s="6">
        <f>'Balance Sheet'!C59</f>
        <v>139500</v>
      </c>
      <c r="G5" s="6"/>
    </row>
    <row r="6" ht="20" customHeight="1" spans="2:7" x14ac:dyDescent="0.25">
      <c r="B6" s="7" t="s">
        <v>6</v>
      </c>
      <c r="C6" s="7"/>
      <c r="D6" s="7" t="s">
        <v>7</v>
      </c>
      <c r="E6" s="7"/>
      <c r="F6" s="7" t="s">
        <v>8</v>
      </c>
      <c r="G6" s="7"/>
    </row>
    <row r="7" ht="10" customHeight="1" x14ac:dyDescent="0.25"/>
    <row r="8" ht="22" customHeight="1" spans="2:7" x14ac:dyDescent="0.25">
      <c r="B8" s="4" t="s">
        <v>9</v>
      </c>
      <c r="C8" s="4"/>
      <c r="D8" s="4" t="s">
        <v>10</v>
      </c>
      <c r="E8" s="4"/>
      <c r="F8" s="4" t="s">
        <v>11</v>
      </c>
      <c r="G8" s="4"/>
    </row>
    <row r="9" ht="48" customHeight="1" spans="2:7" x14ac:dyDescent="0.25">
      <c r="B9" s="8">
        <f>IF('Balance Sheet'!C43=0,"",IFERROR('Balance Sheet'!C14/'Balance Sheet'!C43,""))</f>
        <v>2.09</v>
      </c>
      <c r="C9" s="8"/>
      <c r="D9" s="8">
        <f>IF('Balance Sheet'!C59=0,"",IFERROR('Balance Sheet'!C51/'Balance Sheet'!C59,""))</f>
        <v>1.47</v>
      </c>
      <c r="E9" s="8"/>
      <c r="F9" s="6">
        <f>'Balance Sheet'!C14-'Balance Sheet'!C43</f>
        <v>75500</v>
      </c>
      <c r="G9" s="6"/>
    </row>
    <row r="10" ht="20" customHeight="1" spans="2:7" x14ac:dyDescent="0.25">
      <c r="B10" s="7" t="s">
        <v>12</v>
      </c>
      <c r="C10" s="7"/>
      <c r="D10" s="7" t="s">
        <v>13</v>
      </c>
      <c r="E10" s="7"/>
      <c r="F10" s="7" t="s">
        <v>14</v>
      </c>
      <c r="G10" s="7"/>
    </row>
    <row r="11" ht="10" customHeight="1" x14ac:dyDescent="0.25"/>
    <row r="12" ht="22" customHeight="1" spans="2:5" x14ac:dyDescent="0.25">
      <c r="B12" s="4" t="s">
        <v>15</v>
      </c>
      <c r="C12" s="4"/>
      <c r="D12" s="4" t="s">
        <v>16</v>
      </c>
      <c r="E12" s="4"/>
    </row>
    <row r="13" ht="48" customHeight="1" spans="2:5" x14ac:dyDescent="0.25">
      <c r="B13" s="9" t="str">
        <f>IF('Balance Sheet'!C63=0,"BALANCED",'Balance Sheet'!C63)</f>
        <v>BALANCED</v>
      </c>
      <c r="C13" s="9"/>
      <c r="D13" s="8">
        <f>IF('Balance Sheet'!C43=0,"",IFERROR(('Balance Sheet'!C14-'Balance Sheet'!C10)/'Balance Sheet'!C43,""))</f>
        <v>1.68</v>
      </c>
      <c r="E13" s="8"/>
    </row>
    <row r="14" ht="20" customHeight="1" spans="2:5" x14ac:dyDescent="0.25">
      <c r="B14" s="7" t="s">
        <v>17</v>
      </c>
      <c r="C14" s="7"/>
      <c r="D14" s="7" t="s">
        <v>18</v>
      </c>
      <c r="E14" s="7"/>
    </row>
    <row r="15" ht="20" customHeight="1" x14ac:dyDescent="0.25"/>
    <row r="16" ht="28" customHeight="1" spans="2:9" x14ac:dyDescent="0.25">
      <c r="B16" s="10" t="s">
        <v>19</v>
      </c>
      <c r="C16" s="11"/>
      <c r="D16" s="11"/>
      <c r="E16" s="11"/>
      <c r="F16" s="10" t="s">
        <v>20</v>
      </c>
      <c r="G16" s="11"/>
      <c r="H16" s="11"/>
      <c r="I16" s="11"/>
    </row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4" customHeight="1" x14ac:dyDescent="0.25"/>
    <row r="31" ht="20" customHeight="1" spans="2:9" x14ac:dyDescent="0.25">
      <c r="B31" s="12" t="s">
        <v>21</v>
      </c>
      <c r="C31" s="12"/>
      <c r="D31" s="12"/>
      <c r="E31" s="12"/>
      <c r="F31" s="12"/>
      <c r="G31" s="12"/>
      <c r="H31" s="12"/>
      <c r="I31" s="12"/>
    </row>
    <row r="32" ht="8" customHeight="1" x14ac:dyDescent="0.25"/>
    <row r="33" ht="6" customHeight="1" x14ac:dyDescent="0.25"/>
    <row r="34" ht="20" customHeight="1" spans="1:9" x14ac:dyDescent="0.25">
      <c r="A34" s="13" t="s">
        <v>22</v>
      </c>
      <c r="B34" s="13"/>
      <c r="C34" s="13"/>
      <c r="D34" s="13"/>
      <c r="E34" s="13"/>
      <c r="F34" s="13"/>
      <c r="G34" s="13"/>
      <c r="H34" s="13"/>
      <c r="I34" s="13"/>
    </row>
    <row r="35" ht="20" customHeight="1" spans="1:9" x14ac:dyDescent="0.25">
      <c r="A35" s="14" t="s">
        <v>23</v>
      </c>
      <c r="B35" s="14"/>
      <c r="C35" s="14"/>
      <c r="D35" s="14"/>
      <c r="E35" s="14"/>
      <c r="F35" s="14"/>
      <c r="G35" s="14"/>
      <c r="H35" s="14"/>
      <c r="I35" s="14"/>
    </row>
    <row r="36" ht="1" customHeight="1" spans="2:5" x14ac:dyDescent="0.25">
      <c r="B36" s="15" t="s">
        <v>24</v>
      </c>
      <c r="C36" s="15" t="s">
        <v>25</v>
      </c>
      <c r="D36" s="15" t="s">
        <v>26</v>
      </c>
      <c r="E36" s="15" t="s">
        <v>27</v>
      </c>
    </row>
    <row r="37" ht="1" customHeight="1" spans="3:5" x14ac:dyDescent="0.25">
      <c r="C37" s="15">
        <f>'Balance Sheet'!C14</f>
        <v>145000</v>
      </c>
      <c r="D37" s="15">
        <f>'Balance Sheet'!C22</f>
        <v>166000</v>
      </c>
      <c r="E37" s="15">
        <f>'Balance Sheet'!C28</f>
        <v>33000</v>
      </c>
    </row>
    <row r="38" ht="1" customHeight="1" spans="2:5" x14ac:dyDescent="0.25">
      <c r="B38" s="15" t="s">
        <v>28</v>
      </c>
      <c r="C38" s="15" t="s">
        <v>29</v>
      </c>
      <c r="D38" s="15" t="s">
        <v>30</v>
      </c>
      <c r="E38" s="15" t="s">
        <v>31</v>
      </c>
    </row>
    <row r="39" ht="1" customHeight="1" spans="3:5" x14ac:dyDescent="0.25">
      <c r="C39" s="15">
        <f>'Balance Sheet'!C30</f>
        <v>344000</v>
      </c>
      <c r="D39" s="15">
        <f>'Balance Sheet'!C51</f>
        <v>204500</v>
      </c>
      <c r="E39" s="15">
        <f>'Balance Sheet'!C59</f>
        <v>139500</v>
      </c>
    </row>
  </sheetData>
  <mergeCells count="30">
    <mergeCell ref="B1:I1"/>
    <mergeCell ref="B2:F2"/>
    <mergeCell ref="G2:I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2:C12"/>
    <mergeCell ref="D12:E12"/>
    <mergeCell ref="B13:C13"/>
    <mergeCell ref="D13:E13"/>
    <mergeCell ref="B14:C14"/>
    <mergeCell ref="D14:E14"/>
    <mergeCell ref="B31:I31"/>
    <mergeCell ref="A34:I34"/>
    <mergeCell ref="A35:I35"/>
  </mergeCells>
  <hyperlinks>
    <hyperlink ref="G2" r:id="rId1"/>
    <hyperlink ref="A35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8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88</v>
      </c>
    </row>
    <row r="2" ht="20" customHeight="1" spans="2:2" x14ac:dyDescent="0.25">
      <c r="B2" s="2" t="s">
        <v>89</v>
      </c>
    </row>
    <row r="3" ht="16" customHeight="1" x14ac:dyDescent="0.25"/>
    <row r="4" ht="28" customHeight="1" spans="1:2" x14ac:dyDescent="0.25">
      <c r="A4" s="10" t="s">
        <v>90</v>
      </c>
      <c r="B4" s="11"/>
    </row>
    <row r="6" ht="24" customHeight="1" spans="2:2" x14ac:dyDescent="0.25">
      <c r="B6" s="43" t="s">
        <v>91</v>
      </c>
    </row>
    <row r="7" ht="24" customHeight="1" spans="2:2" x14ac:dyDescent="0.25">
      <c r="B7" s="43" t="s">
        <v>92</v>
      </c>
    </row>
    <row r="8" ht="24" customHeight="1" spans="2:2" x14ac:dyDescent="0.25">
      <c r="B8" s="43" t="s">
        <v>93</v>
      </c>
    </row>
    <row r="9" ht="24" customHeight="1" spans="2:2" x14ac:dyDescent="0.25">
      <c r="B9" s="43" t="s">
        <v>94</v>
      </c>
    </row>
    <row r="10" ht="24" customHeight="1" spans="2:2" x14ac:dyDescent="0.25">
      <c r="B10" s="43" t="s">
        <v>95</v>
      </c>
    </row>
    <row r="11" ht="24" customHeight="1" spans="2:2" x14ac:dyDescent="0.25">
      <c r="B11" s="43" t="s">
        <v>96</v>
      </c>
    </row>
    <row r="12" ht="24" customHeight="1" spans="2:2" x14ac:dyDescent="0.25">
      <c r="B12" s="43" t="s">
        <v>97</v>
      </c>
    </row>
    <row r="13" ht="24" customHeight="1" spans="2:2" x14ac:dyDescent="0.25">
      <c r="B13" s="43" t="s">
        <v>98</v>
      </c>
    </row>
    <row r="14" ht="12" customHeight="1" x14ac:dyDescent="0.25"/>
    <row r="15" ht="28" customHeight="1" spans="1:2" x14ac:dyDescent="0.25">
      <c r="A15" s="10" t="s">
        <v>99</v>
      </c>
      <c r="B15" s="11"/>
    </row>
    <row r="17" ht="24" customHeight="1" spans="2:2" x14ac:dyDescent="0.25">
      <c r="B17" s="43" t="s">
        <v>100</v>
      </c>
    </row>
    <row r="18" ht="24" customHeight="1" spans="2:2" x14ac:dyDescent="0.25">
      <c r="B18" s="43" t="s">
        <v>101</v>
      </c>
    </row>
    <row r="19" ht="24" customHeight="1" spans="2:2" x14ac:dyDescent="0.25">
      <c r="B19" s="43" t="s">
        <v>102</v>
      </c>
    </row>
    <row r="20" ht="24" customHeight="1" spans="2:2" x14ac:dyDescent="0.25">
      <c r="B20" s="43" t="s">
        <v>103</v>
      </c>
    </row>
    <row r="21" ht="24" customHeight="1" spans="2:2" x14ac:dyDescent="0.25">
      <c r="B21" s="43" t="s">
        <v>104</v>
      </c>
    </row>
    <row r="22" ht="24" customHeight="1" spans="2:2" x14ac:dyDescent="0.25">
      <c r="B22" s="43" t="s">
        <v>105</v>
      </c>
    </row>
    <row r="23" ht="12" customHeight="1" x14ac:dyDescent="0.25"/>
    <row r="24" ht="28" customHeight="1" spans="1:2" x14ac:dyDescent="0.25">
      <c r="A24" s="10" t="s">
        <v>106</v>
      </c>
      <c r="B24" s="11"/>
    </row>
    <row r="26" ht="24" customHeight="1" spans="2:2" x14ac:dyDescent="0.25">
      <c r="B26" s="43" t="s">
        <v>107</v>
      </c>
    </row>
    <row r="27" ht="24" customHeight="1" spans="2:2" x14ac:dyDescent="0.25">
      <c r="B27" s="43" t="s">
        <v>108</v>
      </c>
    </row>
    <row r="28" ht="24" customHeight="1" spans="2:2" x14ac:dyDescent="0.25">
      <c r="B28" s="43" t="s">
        <v>109</v>
      </c>
    </row>
    <row r="29" ht="24" customHeight="1" spans="2:2" x14ac:dyDescent="0.25">
      <c r="B29" s="43" t="s">
        <v>110</v>
      </c>
    </row>
    <row r="30" ht="24" customHeight="1" spans="2:2" x14ac:dyDescent="0.25">
      <c r="B30" s="43" t="s">
        <v>111</v>
      </c>
    </row>
    <row r="31" ht="24" customHeight="1" spans="2:2" x14ac:dyDescent="0.25">
      <c r="B31" s="43" t="s">
        <v>112</v>
      </c>
    </row>
    <row r="32" ht="12" customHeight="1" x14ac:dyDescent="0.25"/>
    <row r="33" ht="28" customHeight="1" spans="1:2" x14ac:dyDescent="0.25">
      <c r="A33" s="10" t="s">
        <v>113</v>
      </c>
      <c r="B33" s="11"/>
    </row>
    <row r="35" ht="24" customHeight="1" spans="2:2" x14ac:dyDescent="0.25">
      <c r="B35" s="43" t="s">
        <v>114</v>
      </c>
    </row>
    <row r="36" ht="24" customHeight="1" spans="2:2" x14ac:dyDescent="0.25">
      <c r="B36" s="43" t="s">
        <v>115</v>
      </c>
    </row>
    <row r="37" ht="24" customHeight="1" spans="2:2" x14ac:dyDescent="0.25">
      <c r="B37" s="43" t="s">
        <v>116</v>
      </c>
    </row>
    <row r="38" ht="24" customHeight="1" spans="2:2" x14ac:dyDescent="0.25">
      <c r="B38" s="43" t="s">
        <v>117</v>
      </c>
    </row>
    <row r="39" ht="24" customHeight="1" spans="2:2" x14ac:dyDescent="0.25">
      <c r="B39" s="43" t="s">
        <v>118</v>
      </c>
    </row>
    <row r="40" ht="24" customHeight="1" spans="2:2" x14ac:dyDescent="0.25">
      <c r="B40" s="43" t="s">
        <v>119</v>
      </c>
    </row>
    <row r="41" ht="24" customHeight="1" spans="2:2" x14ac:dyDescent="0.25">
      <c r="B41" s="43" t="s">
        <v>120</v>
      </c>
    </row>
    <row r="42" ht="24" customHeight="1" spans="2:2" x14ac:dyDescent="0.25">
      <c r="B42" s="43" t="s">
        <v>121</v>
      </c>
    </row>
    <row r="43" ht="12" customHeight="1" x14ac:dyDescent="0.25"/>
    <row r="44" ht="28" customHeight="1" spans="1:2" x14ac:dyDescent="0.25">
      <c r="A44" s="10" t="s">
        <v>122</v>
      </c>
      <c r="B44" s="11"/>
    </row>
    <row r="46" ht="24" customHeight="1" spans="2:2" x14ac:dyDescent="0.25">
      <c r="B46" s="43" t="s">
        <v>123</v>
      </c>
    </row>
    <row r="47" ht="24" customHeight="1" spans="2:2" x14ac:dyDescent="0.25">
      <c r="B47" s="43" t="s">
        <v>124</v>
      </c>
    </row>
    <row r="48" ht="24" customHeight="1" spans="2:2" x14ac:dyDescent="0.25">
      <c r="B48" s="43" t="s">
        <v>125</v>
      </c>
    </row>
    <row r="49" ht="24" customHeight="1" spans="2:2" x14ac:dyDescent="0.25">
      <c r="B49" s="43" t="s">
        <v>126</v>
      </c>
    </row>
    <row r="50" ht="12" customHeight="1" x14ac:dyDescent="0.25"/>
    <row r="51" ht="28" customHeight="1" spans="1:2" x14ac:dyDescent="0.25">
      <c r="A51" s="10" t="s">
        <v>127</v>
      </c>
      <c r="B51" s="11"/>
    </row>
    <row r="53" ht="24" customHeight="1" spans="2:2" x14ac:dyDescent="0.25">
      <c r="B53" s="43" t="s">
        <v>128</v>
      </c>
    </row>
    <row r="54" ht="24" customHeight="1" spans="2:2" x14ac:dyDescent="0.25">
      <c r="B54" s="43" t="s">
        <v>129</v>
      </c>
    </row>
    <row r="55" ht="24" customHeight="1" spans="2:2" x14ac:dyDescent="0.25">
      <c r="B55" s="43" t="s">
        <v>130</v>
      </c>
    </row>
    <row r="56" ht="12" customHeight="1" x14ac:dyDescent="0.25"/>
    <row r="57" ht="28" customHeight="1" spans="1:2" x14ac:dyDescent="0.25">
      <c r="A57" s="10" t="s">
        <v>131</v>
      </c>
      <c r="B57" s="11"/>
    </row>
    <row r="59" ht="24" customHeight="1" spans="2:2" x14ac:dyDescent="0.25">
      <c r="B59" s="43" t="s">
        <v>132</v>
      </c>
    </row>
    <row r="60" ht="24" customHeight="1" spans="2:2" x14ac:dyDescent="0.25">
      <c r="B60" s="43" t="s">
        <v>133</v>
      </c>
    </row>
    <row r="61" ht="24" customHeight="1" spans="2:2" x14ac:dyDescent="0.25">
      <c r="B61" s="43" t="s">
        <v>134</v>
      </c>
    </row>
    <row r="62" ht="24" customHeight="1" spans="2:2" x14ac:dyDescent="0.25">
      <c r="B62" s="43" t="s">
        <v>135</v>
      </c>
    </row>
    <row r="63" ht="24" customHeight="1" spans="2:2" x14ac:dyDescent="0.25">
      <c r="B63" s="43" t="s">
        <v>136</v>
      </c>
    </row>
    <row r="64" ht="24" customHeight="1" spans="2:2" x14ac:dyDescent="0.25">
      <c r="B64" s="43" t="s">
        <v>137</v>
      </c>
    </row>
    <row r="65" ht="12" customHeight="1" x14ac:dyDescent="0.25"/>
    <row r="66" ht="6" customHeight="1" x14ac:dyDescent="0.25"/>
    <row r="67" ht="20" customHeight="1" spans="1:2" x14ac:dyDescent="0.25">
      <c r="A67" s="13" t="s">
        <v>22</v>
      </c>
      <c r="B67" s="13"/>
    </row>
    <row r="68" ht="20" customHeight="1" spans="1:2" x14ac:dyDescent="0.25">
      <c r="A68" s="14" t="s">
        <v>23</v>
      </c>
      <c r="B68" s="14"/>
    </row>
  </sheetData>
  <mergeCells count="2">
    <mergeCell ref="A67:B67"/>
    <mergeCell ref="A68:B68"/>
  </mergeCells>
  <hyperlinks>
    <hyperlink ref="A6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Balance Sheet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Balance Sheet</dc:title>
  <dc:subject>Financial Template</dc:subject>
  <dc:description>Free Balance Sheet template by FinancialAha.com</dc:description>
  <cp:keywords>finance, template, spreadsheet, FinancialAha</cp:keywords>
  <cp:category>Finance</cp:category>
  <cp:lastModifiedBy>Unknown</cp:lastModifiedBy>
  <cp:lastPrinted>2026-04-01T17:59:44Z</cp:lastPrinted>
  <dcterms:created xsi:type="dcterms:W3CDTF">2026-04-01T17:59:44Z</dcterms:created>
  <dcterms:modified xsi:type="dcterms:W3CDTF">2026-04-01T17:59:44Z</dcterms:modified>
</cp:coreProperties>
</file>